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имущест.комплекс" sheetId="1" r:id="rId1"/>
    <sheet name="прямые" sheetId="2" r:id="rId2"/>
    <sheet name="ОХН" sheetId="3" r:id="rId3"/>
    <sheet name="Итого БНЗ" sheetId="4" r:id="rId4"/>
    <sheet name="Тер КК" sheetId="5" r:id="rId5"/>
    <sheet name="ОТР КК" sheetId="6" r:id="rId6"/>
    <sheet name="НЗ" sheetId="7" r:id="rId7"/>
  </sheets>
  <externalReferences>
    <externalReference r:id="rId8"/>
  </externalReferences>
  <calcPr calcId="144525"/>
</workbook>
</file>

<file path=xl/calcChain.xml><?xml version="1.0" encoding="utf-8"?>
<calcChain xmlns="http://schemas.openxmlformats.org/spreadsheetml/2006/main">
  <c r="F45" i="3" l="1"/>
  <c r="E7" i="2" l="1"/>
  <c r="E9" i="2"/>
  <c r="E8" i="2"/>
  <c r="H10" i="2" s="1"/>
  <c r="B4" i="4" s="1"/>
  <c r="E6" i="2"/>
  <c r="E5" i="2"/>
  <c r="A6" i="2"/>
  <c r="A7" i="2" s="1"/>
  <c r="F11" i="3"/>
  <c r="F12" i="3"/>
  <c r="F30" i="3"/>
  <c r="F23" i="3"/>
  <c r="F24" i="3"/>
  <c r="I24" i="3" s="1"/>
  <c r="F25" i="3"/>
  <c r="I25" i="3" s="1"/>
  <c r="E3" i="7"/>
  <c r="H4" i="5"/>
  <c r="F39" i="3"/>
  <c r="F40" i="3"/>
  <c r="F38" i="3"/>
  <c r="F37" i="3"/>
  <c r="F34" i="3"/>
  <c r="I34" i="3" s="1"/>
  <c r="F33" i="3"/>
  <c r="I33" i="3" s="1"/>
  <c r="F29" i="3"/>
  <c r="F28" i="3"/>
  <c r="F20" i="3"/>
  <c r="F19" i="3"/>
  <c r="F18" i="3"/>
  <c r="I18" i="3" s="1"/>
  <c r="F17" i="3"/>
  <c r="F16" i="3"/>
  <c r="F15" i="3"/>
  <c r="I15" i="3" s="1"/>
  <c r="F10" i="3"/>
  <c r="F9" i="3"/>
  <c r="A17" i="2"/>
  <c r="A18" i="2" s="1"/>
  <c r="A19" i="2" s="1"/>
  <c r="A20" i="2" s="1"/>
  <c r="I13" i="3"/>
  <c r="E4" i="4" s="1"/>
  <c r="D4" i="5" s="1"/>
  <c r="H28" i="2"/>
  <c r="D4" i="4" s="1"/>
  <c r="H21" i="2"/>
  <c r="C4" i="4" s="1"/>
  <c r="I43" i="3"/>
  <c r="J4" i="4" s="1"/>
  <c r="I31" i="3" l="1"/>
  <c r="H4" i="4" s="1"/>
  <c r="I26" i="3"/>
  <c r="G4" i="4" s="1"/>
  <c r="F46" i="3"/>
  <c r="I35" i="3"/>
  <c r="I4" i="4" s="1"/>
  <c r="F47" i="3"/>
  <c r="I21" i="3"/>
  <c r="C4" i="5"/>
  <c r="H29" i="2"/>
  <c r="F48" i="3" l="1"/>
  <c r="F4" i="4"/>
  <c r="D50" i="3" l="1"/>
  <c r="F49" i="3"/>
  <c r="E4" i="5"/>
  <c r="I4" i="5" s="1"/>
  <c r="J4" i="5" s="1"/>
  <c r="F50" i="3" l="1"/>
  <c r="D51" i="3"/>
  <c r="D53" i="3" l="1"/>
  <c r="F53" i="3" s="1"/>
  <c r="D52" i="3"/>
  <c r="F52" i="3" s="1"/>
  <c r="F51" i="3"/>
  <c r="I54" i="3"/>
  <c r="K4" i="4" l="1"/>
  <c r="L4" i="4" s="1"/>
  <c r="I55" i="3"/>
  <c r="B4" i="5" l="1"/>
  <c r="K4" i="5" s="1"/>
  <c r="D3" i="7"/>
  <c r="G3" i="7" s="1"/>
</calcChain>
</file>

<file path=xl/sharedStrings.xml><?xml version="1.0" encoding="utf-8"?>
<sst xmlns="http://schemas.openxmlformats.org/spreadsheetml/2006/main" count="211" uniqueCount="155">
  <si>
    <t>Показатель</t>
  </si>
  <si>
    <t>Значение</t>
  </si>
  <si>
    <t>Комментарий</t>
  </si>
  <si>
    <t>Общее полезное время использования имущественного комплекса</t>
  </si>
  <si>
    <t>Время использования имущественного комплекса на оказание услуги</t>
  </si>
  <si>
    <t>№ п/п</t>
  </si>
  <si>
    <t xml:space="preserve">Наименование ресурса </t>
  </si>
  <si>
    <t>Фактическое количество человеко-часов персонала, задействованного в процессе оказания услуги</t>
  </si>
  <si>
    <t>Нормативное количество одновременно оказываемых услуг</t>
  </si>
  <si>
    <t>Норма трудозатрат на оказание единицы государственной услуги (человеко-часов)</t>
  </si>
  <si>
    <t>Стоимость 1 чел. – часа, руб</t>
  </si>
  <si>
    <t xml:space="preserve">Нормативные затраты </t>
  </si>
  <si>
    <t>5=4/3</t>
  </si>
  <si>
    <t>7=5*6</t>
  </si>
  <si>
    <t>1. Оплата труда работников, непосредственно связанных с оказанием услуги</t>
  </si>
  <si>
    <t>ИТОГО оплата труда</t>
  </si>
  <si>
    <t>Наименование  (вид материального запаса/основного средства)</t>
  </si>
  <si>
    <t>Нормативное количество ресурса материального запаса/основного средства (шт)</t>
  </si>
  <si>
    <t>Норма (шт.)</t>
  </si>
  <si>
    <t>Срок полезного использования, лет</t>
  </si>
  <si>
    <t>Цена единицы  ресурса, руб</t>
  </si>
  <si>
    <t>8=5*7/6</t>
  </si>
  <si>
    <t>2. Материальные запасы/основные средства, потребляемые в процессе оказания государственной услуги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</si>
  <si>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</si>
  <si>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тетрадь посещений</t>
  </si>
  <si>
    <t xml:space="preserve">стулья </t>
  </si>
  <si>
    <t>стол</t>
  </si>
  <si>
    <t>ИТОГО матзапасы/основные средства</t>
  </si>
  <si>
    <t>Срок полезного использования</t>
  </si>
  <si>
    <t>3. Иные ресурсы, непосредственно связанные с оказанием государственной услуги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</si>
  <si>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</si>
  <si>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ИТОГО иные ресурсы</t>
  </si>
  <si>
    <t>ВСЕГО нормативные затраты, непосредственно связанные с оказанием услуги</t>
  </si>
  <si>
    <t>Наименование ресурса</t>
  </si>
  <si>
    <t>Наименование показателя объема</t>
  </si>
  <si>
    <t>Показатель объема</t>
  </si>
  <si>
    <t>Время использования имущественного комплекса на 1 посещение</t>
  </si>
  <si>
    <t>Норма ресурса на единицу услуги</t>
  </si>
  <si>
    <t>Тариф (Цена), руб</t>
  </si>
  <si>
    <t>Временные характеристики</t>
  </si>
  <si>
    <t>Плановые затраты</t>
  </si>
  <si>
    <t>6=3*5/4</t>
  </si>
  <si>
    <t>9=6*7*8</t>
  </si>
  <si>
    <t>кВт час.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</si>
  <si>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</si>
  <si>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количество устройств, ед.</t>
  </si>
  <si>
    <t>заключенные договора</t>
  </si>
  <si>
    <t>площадь, в отношении которой заключен договор (кв.м.)</t>
  </si>
  <si>
    <t>куб.м.</t>
  </si>
  <si>
    <t>договор</t>
  </si>
  <si>
    <t>количество (ед.)</t>
  </si>
  <si>
    <t>количество номеров, ед.</t>
  </si>
  <si>
    <t>количество каналов, ед</t>
  </si>
  <si>
    <t>Передача отчетов Такском</t>
  </si>
  <si>
    <t>количество разовых услуг, ед.</t>
  </si>
  <si>
    <t>количество работников, имеющих право на компенсацию, чел.</t>
  </si>
  <si>
    <t>фонд оплаты труда</t>
  </si>
  <si>
    <t>сумма в год</t>
  </si>
  <si>
    <t>Наименование государственной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</si>
  <si>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</si>
  <si>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</si>
  <si>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</si>
  <si>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</si>
  <si>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</si>
  <si>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</si>
  <si>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</si>
  <si>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</si>
  <si>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</si>
  <si>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</si>
  <si>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</si>
  <si>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</si>
  <si>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</si>
  <si>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</si>
  <si>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 xml:space="preserve"> </t>
  </si>
  <si>
    <t>Базовый норматив затрат</t>
  </si>
  <si>
    <t>Среднемесячная номинальная начисленная заработная плата в целом по экономике по субъекту Российской Федерации, на территории которого оказывается услуга, в 2014г.</t>
  </si>
  <si>
    <t>Среднемесячная номинальная начисленная заработная плата в целом по экономике по субъекту Российской Федерации, данные по которому использовались для определения базового норматива затрат, в 2014г. (Москва)</t>
  </si>
  <si>
    <t>Территориальный корректирующий коэффициент на оплату труда</t>
  </si>
  <si>
    <t>Затраты на коммунальные услуги и на содержание объектов недвижимого имущества, необходимого для выполнения государственного задания, определяемыми в соответствии с натуральными нормами, ценами и тарифами на данные услуги, в субъекте Российской Федерации, на территории которого оказывается услуга</t>
  </si>
  <si>
    <t>Территориальный корректирующий коэффициент на коммунальные услуги и на содержание недвижимого имущества</t>
  </si>
  <si>
    <t>Территориальный корректирующий коэффициент</t>
  </si>
  <si>
    <t>ИТОГО</t>
  </si>
  <si>
    <t>9=7/8</t>
  </si>
  <si>
    <t>11=10/(5+6)</t>
  </si>
  <si>
    <t>Опочка</t>
  </si>
  <si>
    <t>Условие, отражающее специфику услуги</t>
  </si>
  <si>
    <t>Отраслевой корректирующий коэффициент</t>
  </si>
  <si>
    <t>В стационарных условиях</t>
  </si>
  <si>
    <t>Наименование субъекта РФ, на территории которого оказывается услуга</t>
  </si>
  <si>
    <t>Нормативные затраты на оказание i-ой услуги, руб.</t>
  </si>
  <si>
    <t>7=4*5*6</t>
  </si>
  <si>
    <t>музейные экспонаты</t>
  </si>
  <si>
    <t>Тер.КК</t>
  </si>
  <si>
    <t>НЗ</t>
  </si>
  <si>
    <t xml:space="preserve">Приложение № 2
к порядку, утвержденному
 постановлением Администрации
 Опочецкого района
от 31.12.2015 г. № 506
</t>
  </si>
  <si>
    <t>РАСЧЕТ</t>
  </si>
  <si>
    <t>нормативных затрат непосредственно связанных с оказанием  муниципальной услуги (выполнением  работ)</t>
  </si>
  <si>
    <t>Количество посещений (пользователей, воспитанников, обучающихся, учреждений, мероприятий, человеко-час) за отчетный год</t>
  </si>
  <si>
    <t>1.</t>
  </si>
  <si>
    <t>Затраты на оплату труда с начислениями на выплаты по оплате труда работников, непосредственно связанных с оказанием единицы муниципальной услуги</t>
  </si>
  <si>
    <t>2.</t>
  </si>
  <si>
    <t>Затраты на приобретение потребляемых (используемых) в процессе оказания единицы муниципальной услуги материальных запасов и особо ценного движимого имущества(в том числе затраты на арендные платежи)</t>
  </si>
  <si>
    <t xml:space="preserve">Приложение № 3
к порядку, утвержденному
 постановлением Администрации
 Опочецкого района
от 31.12.2015 г. № 506
</t>
  </si>
  <si>
    <t xml:space="preserve">нормативных затрат на общехозяйственные нужды 
на оказание муниципальной услуги 
</t>
  </si>
  <si>
    <t>1.Коммунальные услуги</t>
  </si>
  <si>
    <t>ИТОГО коммунальные услуги</t>
  </si>
  <si>
    <t>1.Электроэнергия 1</t>
  </si>
  <si>
    <t>2.Теплоэнергия</t>
  </si>
  <si>
    <t>3. Холодное водоснабжение</t>
  </si>
  <si>
    <t>4. Водоотведение</t>
  </si>
  <si>
    <t>2. Содержание объектов недвижимого имущества, необходимого для выполнения муниципального задания</t>
  </si>
  <si>
    <t>3. Содержание объектов особо ценного движимого имущества, необходимого для выполнения муниципального  задания</t>
  </si>
  <si>
    <t>4. Услуги связи</t>
  </si>
  <si>
    <t>5. Транспортные услуги</t>
  </si>
  <si>
    <t>6. Работники, которые не принимают непосредственного участия в оказании муниципальной услуги</t>
  </si>
  <si>
    <t>7.Прочие общехозяйственные нужды</t>
  </si>
  <si>
    <t>1.Техническое обслуживание и регламентно-профилактический ремонт систем охранно-тревожной сигнализации</t>
  </si>
  <si>
    <t>4. Обслуживание и уборка помещения</t>
  </si>
  <si>
    <t>5. Вывоз ТБО</t>
  </si>
  <si>
    <t>6. Охрана здания</t>
  </si>
  <si>
    <t>2.Техническое обслуживание и регламентно-профилактический ремонт систем контроля и управления доступом</t>
  </si>
  <si>
    <t>3.Техническое обслуживание и регламентно-профилактический ремонт систем видеонаблюдения</t>
  </si>
  <si>
    <t>1.Абонентская связь</t>
  </si>
  <si>
    <t>1.Оплата разовых услуг пассажирских перевозок при проведении совещания</t>
  </si>
  <si>
    <t>2.Оплата проезда работников к месту нахождения учебного заведения и обратно</t>
  </si>
  <si>
    <t>1.Начальник</t>
  </si>
  <si>
    <t>2.Зав.отделом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</si>
  <si>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</si>
  <si>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Услуга по библиотечному, библиографическому и информационному обслуживанию пользователей библиотеки</t>
  </si>
  <si>
    <t>Среднее время посещения библиотеки (ч)= сумма норм времени по всем специалистам, непорседственно участвующим в оказании услуги</t>
  </si>
  <si>
    <t>Редактор</t>
  </si>
  <si>
    <t>1.Техническое обслуживание и регламентно-профилактический ремонт компьютерной системы</t>
  </si>
  <si>
    <t>книги</t>
  </si>
  <si>
    <t>Главные библиотекари</t>
  </si>
  <si>
    <t>Библиографы</t>
  </si>
  <si>
    <t>Библиотекари</t>
  </si>
  <si>
    <t>Главный библиограф</t>
  </si>
  <si>
    <t>2.Техническое обслуживание и регламентно-профилактический ремонт компьютерной системы</t>
  </si>
  <si>
    <t>3.Уборщик</t>
  </si>
  <si>
    <t>7. Ремонт сельских библиотек</t>
  </si>
  <si>
    <t>6. Приобретение книжной продукции</t>
  </si>
  <si>
    <t>8. Проведение мероприятия</t>
  </si>
  <si>
    <t>1. Приобретение дров для отопления сельских библиотек</t>
  </si>
  <si>
    <t>9. Хоз.товары и канцелярские товары</t>
  </si>
  <si>
    <t>4. Испытание системы отопления</t>
  </si>
  <si>
    <t>5. Подписка на периодические издания</t>
  </si>
  <si>
    <t>Гкал</t>
  </si>
  <si>
    <t>4. Гардеробщик</t>
  </si>
  <si>
    <t>2. Изготовление ПСД</t>
  </si>
  <si>
    <t>3. Ремонт библиотеки</t>
  </si>
  <si>
    <t>3. Приобретение строительных материалов для ремонта библиотеки</t>
  </si>
  <si>
    <t>248 рабочих дней в году (5дневная неделя, 1 санитарный день в месяц) 8часовой рабочий день, количество посетителей, находящихся в здании библиотеки - 54 в час</t>
  </si>
  <si>
    <r>
      <rPr>
        <sz val="9"/>
        <color indexed="10"/>
        <rFont val="Times New Roman"/>
        <family val="1"/>
        <charset val="204"/>
      </rPr>
      <t>303,69 руб =38 467,00 руб* 12мес* 1,302(начисления на ФОТ)/ 1979рабочих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</si>
  <si>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2.Интернет</t>
  </si>
  <si>
    <t>3.Иные услуги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</si>
</sst>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67" formatCode="0.00000000"/>
    <numFmt numFmtId="168" formatCode="0.00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Arial"/>
      <family val="2"/>
      <charset val="204"/>
    </font>
    <font>
      <b/>
      <i/>
      <sz val="11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3" fillId="0" borderId="0" xfId="0" applyFont="1"/>
    <xf numFmtId="0" fontId="3" fillId="2" borderId="1" xfId="0" applyFont="1" applyFill="1" applyBorder="1"/>
    <xf numFmtId="0" fontId="6" fillId="3" borderId="1" xfId="0" applyFont="1" applyFill="1" applyBorder="1"/>
    <xf numFmtId="0" fontId="6" fillId="4" borderId="1" xfId="0" applyFont="1" applyFill="1" applyBorder="1"/>
    <xf numFmtId="2" fontId="6" fillId="0" borderId="1" xfId="0" applyNumberFormat="1" applyFont="1" applyBorder="1"/>
    <xf numFmtId="2" fontId="6" fillId="3" borderId="1" xfId="0" applyNumberFormat="1" applyFont="1" applyFill="1" applyBorder="1"/>
    <xf numFmtId="0" fontId="6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right"/>
    </xf>
    <xf numFmtId="2" fontId="5" fillId="3" borderId="1" xfId="0" applyNumberFormat="1" applyFont="1" applyFill="1" applyBorder="1"/>
    <xf numFmtId="0" fontId="10" fillId="4" borderId="2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/>
    <xf numFmtId="166" fontId="9" fillId="0" borderId="1" xfId="2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/>
    </xf>
    <xf numFmtId="0" fontId="10" fillId="4" borderId="3" xfId="0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4" borderId="5" xfId="0" applyFont="1" applyFill="1" applyBorder="1" applyAlignment="1">
      <alignment horizontal="right" vertical="center" wrapText="1"/>
    </xf>
    <xf numFmtId="2" fontId="5" fillId="4" borderId="1" xfId="0" applyNumberFormat="1" applyFont="1" applyFill="1" applyBorder="1"/>
    <xf numFmtId="0" fontId="6" fillId="4" borderId="6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6" fillId="0" borderId="0" xfId="0" applyFont="1"/>
    <xf numFmtId="0" fontId="6" fillId="2" borderId="0" xfId="0" applyFont="1" applyFill="1"/>
    <xf numFmtId="0" fontId="13" fillId="5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165" fontId="3" fillId="2" borderId="1" xfId="0" applyNumberFormat="1" applyFont="1" applyFill="1" applyBorder="1"/>
    <xf numFmtId="167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2" fontId="3" fillId="3" borderId="1" xfId="0" applyNumberFormat="1" applyFont="1" applyFill="1" applyBorder="1"/>
    <xf numFmtId="2" fontId="10" fillId="3" borderId="1" xfId="0" applyNumberFormat="1" applyFont="1" applyFill="1" applyBorder="1" applyAlignment="1"/>
    <xf numFmtId="0" fontId="3" fillId="0" borderId="1" xfId="0" applyFont="1" applyBorder="1" applyAlignment="1">
      <alignment horizontal="left" wrapText="1"/>
    </xf>
    <xf numFmtId="2" fontId="10" fillId="3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6" fillId="6" borderId="7" xfId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3" fillId="2" borderId="0" xfId="0" applyFont="1" applyFill="1"/>
    <xf numFmtId="2" fontId="13" fillId="4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2" fillId="0" borderId="0" xfId="0" applyNumberFormat="1" applyFont="1"/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168" fontId="3" fillId="3" borderId="1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168" fontId="13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right"/>
    </xf>
    <xf numFmtId="0" fontId="0" fillId="0" borderId="0" xfId="0" applyFill="1"/>
    <xf numFmtId="0" fontId="10" fillId="2" borderId="2" xfId="0" applyFont="1" applyFill="1" applyBorder="1" applyAlignment="1">
      <alignment horizontal="right"/>
    </xf>
    <xf numFmtId="2" fontId="5" fillId="4" borderId="2" xfId="0" applyNumberFormat="1" applyFont="1" applyFill="1" applyBorder="1"/>
    <xf numFmtId="0" fontId="7" fillId="4" borderId="9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Fill="1" applyBorder="1"/>
    <xf numFmtId="0" fontId="22" fillId="0" borderId="0" xfId="0" applyFont="1" applyFill="1" applyBorder="1" applyAlignment="1">
      <alignment wrapText="1"/>
    </xf>
    <xf numFmtId="0" fontId="23" fillId="6" borderId="0" xfId="1" applyFont="1" applyFill="1" applyBorder="1" applyAlignment="1" applyProtection="1">
      <alignment horizontal="left" vertical="center" wrapText="1"/>
      <protection locked="0"/>
    </xf>
    <xf numFmtId="0" fontId="18" fillId="0" borderId="0" xfId="0" applyFont="1"/>
    <xf numFmtId="4" fontId="3" fillId="0" borderId="1" xfId="0" applyNumberFormat="1" applyFont="1" applyBorder="1"/>
    <xf numFmtId="0" fontId="24" fillId="0" borderId="1" xfId="0" applyFont="1" applyBorder="1" applyAlignment="1">
      <alignment horizontal="center"/>
    </xf>
    <xf numFmtId="14" fontId="25" fillId="0" borderId="0" xfId="0" applyNumberFormat="1" applyFont="1" applyAlignment="1">
      <alignment horizontal="left" vertical="top"/>
    </xf>
    <xf numFmtId="167" fontId="6" fillId="3" borderId="1" xfId="0" applyNumberFormat="1" applyFont="1" applyFill="1" applyBorder="1"/>
    <xf numFmtId="4" fontId="3" fillId="0" borderId="1" xfId="0" applyNumberFormat="1" applyFont="1" applyBorder="1" applyAlignment="1"/>
    <xf numFmtId="4" fontId="3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 shrinkToFit="1"/>
    </xf>
    <xf numFmtId="0" fontId="21" fillId="0" borderId="0" xfId="0" applyFont="1" applyAlignment="1">
      <alignment horizontal="center" wrapText="1" shrinkToFit="1"/>
    </xf>
    <xf numFmtId="0" fontId="0" fillId="0" borderId="0" xfId="0" applyAlignment="1">
      <alignment horizontal="center" wrapText="1" shrinkToFi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0" fillId="0" borderId="10" xfId="0" applyFont="1" applyBorder="1" applyAlignment="1">
      <alignment horizontal="center" wrapText="1" shrinkToFit="1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2" fillId="0" borderId="10" xfId="0" applyFont="1" applyBorder="1" applyAlignment="1">
      <alignment wrapText="1"/>
    </xf>
    <xf numFmtId="0" fontId="18" fillId="0" borderId="10" xfId="0" applyFont="1" applyBorder="1" applyAlignment="1">
      <alignment wrapText="1"/>
    </xf>
    <xf numFmtId="0" fontId="22" fillId="0" borderId="3" xfId="0" applyFont="1" applyFill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  <xf numFmtId="0" fontId="12" fillId="0" borderId="12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12" fillId="0" borderId="13" xfId="0" applyFont="1" applyBorder="1" applyAlignment="1">
      <alignment horizontal="right" vertical="center"/>
    </xf>
    <xf numFmtId="0" fontId="19" fillId="0" borderId="10" xfId="0" applyFont="1" applyBorder="1" applyAlignment="1">
      <alignment wrapText="1"/>
    </xf>
    <xf numFmtId="0" fontId="19" fillId="0" borderId="10" xfId="0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19" fillId="0" borderId="4" xfId="0" applyFont="1" applyBorder="1" applyAlignment="1">
      <alignment horizontal="center" wrapText="1"/>
    </xf>
    <xf numFmtId="0" fontId="22" fillId="0" borderId="2" xfId="0" applyFont="1" applyBorder="1" applyAlignment="1">
      <alignment horizontal="right"/>
    </xf>
    <xf numFmtId="0" fontId="22" fillId="0" borderId="13" xfId="0" applyFont="1" applyBorder="1" applyAlignment="1">
      <alignment horizontal="right"/>
    </xf>
    <xf numFmtId="0" fontId="22" fillId="0" borderId="1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5;&#1086;&#1088;&#1084;&#1072;&#1090;&#1080;&#1074;&#1085;&#1099;&#1077;%20&#1079;&#1072;&#1090;&#1088;&#1072;&#1090;&#1099;%20&#1087;&#1086;%20%20&#1086;&#1088;&#1094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уществ комплекс"/>
      <sheetName val="Прямые"/>
      <sheetName val="ОХН"/>
      <sheetName val="ИТОГО БНЗ"/>
      <sheetName val="Тер КК"/>
      <sheetName val="Отр КК"/>
      <sheetName val="НЗ"/>
    </sheetNames>
    <sheetDataSet>
      <sheetData sheetId="0" refreshError="1"/>
      <sheetData sheetId="1"/>
      <sheetData sheetId="2"/>
      <sheetData sheetId="3"/>
      <sheetData sheetId="4"/>
      <sheetData sheetId="5">
        <row r="3">
          <cell r="C3">
            <v>1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view="pageBreakPreview" zoomScaleNormal="100" workbookViewId="0">
      <selection activeCell="C9" sqref="C9:G9"/>
    </sheetView>
  </sheetViews>
  <sheetFormatPr defaultRowHeight="15" x14ac:dyDescent="0.25"/>
  <cols>
    <col min="1" max="1" width="48.7109375" style="2" customWidth="1"/>
    <col min="2" max="2" width="18.7109375" style="2" customWidth="1"/>
    <col min="3" max="3" width="26.42578125" style="2" customWidth="1"/>
    <col min="4" max="12" width="9.140625" style="2"/>
  </cols>
  <sheetData>
    <row r="1" spans="1:12" ht="124.5" customHeight="1" x14ac:dyDescent="0.25">
      <c r="A1" s="77">
        <v>45301</v>
      </c>
      <c r="C1" s="59"/>
      <c r="D1" s="90" t="s">
        <v>94</v>
      </c>
      <c r="E1" s="91"/>
      <c r="F1" s="91"/>
      <c r="G1" s="91"/>
    </row>
    <row r="2" spans="1:12" ht="25.5" customHeight="1" x14ac:dyDescent="0.3">
      <c r="A2" s="85" t="s">
        <v>95</v>
      </c>
      <c r="B2" s="86"/>
      <c r="C2" s="86"/>
      <c r="D2" s="86"/>
      <c r="E2" s="86"/>
      <c r="F2" s="86"/>
      <c r="G2" s="86"/>
    </row>
    <row r="3" spans="1:12" ht="35.25" customHeight="1" x14ac:dyDescent="0.3">
      <c r="A3" s="87" t="s">
        <v>96</v>
      </c>
      <c r="B3" s="88"/>
      <c r="C3" s="88"/>
      <c r="D3" s="88"/>
      <c r="E3" s="88"/>
      <c r="F3" s="88"/>
      <c r="G3" s="88"/>
    </row>
    <row r="4" spans="1:12" ht="51" customHeight="1" x14ac:dyDescent="0.25">
      <c r="A4" s="87" t="s">
        <v>127</v>
      </c>
      <c r="B4" s="89"/>
      <c r="C4" s="89"/>
      <c r="D4" s="89"/>
      <c r="E4" s="89"/>
      <c r="F4" s="89"/>
      <c r="G4" s="89"/>
    </row>
    <row r="5" spans="1:12" ht="51" customHeight="1" x14ac:dyDescent="0.25">
      <c r="A5" s="95" t="s">
        <v>128</v>
      </c>
      <c r="B5" s="95"/>
      <c r="C5" s="95"/>
      <c r="D5" s="95"/>
      <c r="E5" s="95"/>
      <c r="F5" s="95"/>
      <c r="G5" s="95"/>
    </row>
    <row r="6" spans="1:12" s="61" customFormat="1" ht="18.75" x14ac:dyDescent="0.3">
      <c r="A6" s="63" t="s">
        <v>0</v>
      </c>
      <c r="B6" s="63" t="s">
        <v>1</v>
      </c>
      <c r="C6" s="92" t="s">
        <v>2</v>
      </c>
      <c r="D6" s="93"/>
      <c r="E6" s="93"/>
      <c r="F6" s="93"/>
      <c r="G6" s="94"/>
      <c r="H6" s="60"/>
      <c r="I6" s="60"/>
      <c r="J6" s="60"/>
      <c r="K6" s="60"/>
      <c r="L6" s="60"/>
    </row>
    <row r="7" spans="1:12" s="61" customFormat="1" ht="90.75" x14ac:dyDescent="0.3">
      <c r="A7" s="62" t="s">
        <v>97</v>
      </c>
      <c r="B7" s="63">
        <v>108572</v>
      </c>
      <c r="C7" s="82"/>
      <c r="D7" s="83"/>
      <c r="E7" s="83"/>
      <c r="F7" s="83"/>
      <c r="G7" s="84"/>
      <c r="H7" s="60"/>
      <c r="I7" s="60"/>
      <c r="J7" s="60"/>
      <c r="K7" s="60"/>
      <c r="L7" s="60"/>
    </row>
    <row r="8" spans="1:12" s="61" customFormat="1" ht="90.75" customHeight="1" x14ac:dyDescent="0.3">
      <c r="A8" s="62" t="s">
        <v>3</v>
      </c>
      <c r="B8" s="76">
        <v>107136</v>
      </c>
      <c r="C8" s="82" t="s">
        <v>151</v>
      </c>
      <c r="D8" s="83"/>
      <c r="E8" s="83"/>
      <c r="F8" s="83"/>
      <c r="G8" s="84"/>
      <c r="H8" s="60"/>
      <c r="I8" s="60"/>
      <c r="J8" s="60"/>
      <c r="K8" s="60"/>
      <c r="L8" s="60"/>
    </row>
    <row r="9" spans="1:12" s="61" customFormat="1" ht="54.75" x14ac:dyDescent="0.3">
      <c r="A9" s="62" t="s">
        <v>4</v>
      </c>
      <c r="B9" s="64">
        <v>0.2</v>
      </c>
      <c r="C9" s="82" t="s">
        <v>129</v>
      </c>
      <c r="D9" s="83"/>
      <c r="E9" s="83"/>
      <c r="F9" s="83"/>
      <c r="G9" s="84"/>
      <c r="H9" s="60"/>
      <c r="I9" s="60"/>
      <c r="J9" s="60"/>
      <c r="K9" s="60"/>
      <c r="L9" s="60"/>
    </row>
  </sheetData>
  <mergeCells count="9">
    <mergeCell ref="C9:G9"/>
    <mergeCell ref="A2:G2"/>
    <mergeCell ref="A3:G3"/>
    <mergeCell ref="A4:G4"/>
    <mergeCell ref="D1:G1"/>
    <mergeCell ref="C6:G6"/>
    <mergeCell ref="C7:G7"/>
    <mergeCell ref="C8:G8"/>
    <mergeCell ref="A5:G5"/>
  </mergeCells>
  <phoneticPr fontId="17" type="noConversion"/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Normal="100" workbookViewId="0">
      <selection activeCell="H10" sqref="H10"/>
    </sheetView>
  </sheetViews>
  <sheetFormatPr defaultRowHeight="15" x14ac:dyDescent="0.25"/>
  <cols>
    <col min="1" max="1" width="5.7109375" style="28" bestFit="1" customWidth="1"/>
    <col min="2" max="2" width="31.7109375" style="28" customWidth="1"/>
    <col min="3" max="3" width="19.140625" style="28" customWidth="1"/>
    <col min="4" max="4" width="14.85546875" style="29" customWidth="1"/>
    <col min="5" max="5" width="16" style="28" customWidth="1"/>
    <col min="6" max="6" width="12.7109375" style="28" customWidth="1"/>
    <col min="7" max="7" width="9.28515625" style="28" customWidth="1"/>
    <col min="8" max="8" width="11.7109375" style="28" customWidth="1"/>
    <col min="9" max="9" width="37" style="28" customWidth="1"/>
  </cols>
  <sheetData>
    <row r="1" spans="1:9" x14ac:dyDescent="0.25">
      <c r="A1" s="28" t="s">
        <v>98</v>
      </c>
      <c r="B1" s="111" t="s">
        <v>99</v>
      </c>
      <c r="C1" s="112"/>
      <c r="D1" s="112"/>
      <c r="E1" s="112"/>
      <c r="F1" s="112"/>
      <c r="G1" s="112"/>
      <c r="H1" s="112"/>
      <c r="I1" s="112"/>
    </row>
    <row r="2" spans="1:9" ht="63" x14ac:dyDescent="0.25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/>
      <c r="G2" s="3" t="s">
        <v>10</v>
      </c>
      <c r="H2" s="3" t="s">
        <v>11</v>
      </c>
      <c r="I2" s="3" t="s">
        <v>2</v>
      </c>
    </row>
    <row r="3" spans="1:9" x14ac:dyDescent="0.25">
      <c r="A3" s="3">
        <v>1</v>
      </c>
      <c r="B3" s="3">
        <v>2</v>
      </c>
      <c r="C3" s="3">
        <v>3</v>
      </c>
      <c r="D3" s="3">
        <v>4</v>
      </c>
      <c r="E3" s="3" t="s">
        <v>12</v>
      </c>
      <c r="F3" s="3"/>
      <c r="G3" s="3">
        <v>6</v>
      </c>
      <c r="H3" s="3" t="s">
        <v>13</v>
      </c>
      <c r="I3" s="3">
        <v>8</v>
      </c>
    </row>
    <row r="4" spans="1:9" x14ac:dyDescent="0.25">
      <c r="A4" s="116" t="s">
        <v>14</v>
      </c>
      <c r="B4" s="109"/>
      <c r="C4" s="109"/>
      <c r="D4" s="109"/>
      <c r="E4" s="109"/>
      <c r="F4" s="109"/>
      <c r="G4" s="109"/>
      <c r="H4" s="109"/>
      <c r="I4" s="110"/>
    </row>
    <row r="5" spans="1:9" x14ac:dyDescent="0.25">
      <c r="A5" s="4">
        <v>1</v>
      </c>
      <c r="B5" s="5" t="s">
        <v>133</v>
      </c>
      <c r="C5" s="6">
        <v>5937</v>
      </c>
      <c r="D5" s="7">
        <v>108572</v>
      </c>
      <c r="E5" s="78">
        <f>C5/D5</f>
        <v>5.4682606933647716E-2</v>
      </c>
      <c r="F5" s="9"/>
      <c r="G5" s="10">
        <v>303.69</v>
      </c>
      <c r="H5" s="11">
        <v>15.17</v>
      </c>
      <c r="I5" s="117" t="s">
        <v>152</v>
      </c>
    </row>
    <row r="6" spans="1:9" x14ac:dyDescent="0.25">
      <c r="A6" s="4">
        <f>A5+1</f>
        <v>2</v>
      </c>
      <c r="B6" s="12" t="s">
        <v>134</v>
      </c>
      <c r="C6" s="13">
        <v>495</v>
      </c>
      <c r="D6" s="7">
        <v>108572</v>
      </c>
      <c r="E6" s="78">
        <f>C6/D6</f>
        <v>4.5591865305972075E-3</v>
      </c>
      <c r="F6" s="9"/>
      <c r="G6" s="10">
        <v>303.69</v>
      </c>
      <c r="H6" s="11">
        <v>1.27</v>
      </c>
      <c r="I6" s="118"/>
    </row>
    <row r="7" spans="1:9" x14ac:dyDescent="0.25">
      <c r="A7" s="4">
        <f>A6+1</f>
        <v>3</v>
      </c>
      <c r="B7" s="5" t="s">
        <v>135</v>
      </c>
      <c r="C7" s="7">
        <v>11874</v>
      </c>
      <c r="D7" s="7">
        <v>108572</v>
      </c>
      <c r="E7" s="78">
        <f>C7/D7</f>
        <v>0.10936521386729543</v>
      </c>
      <c r="F7" s="9"/>
      <c r="G7" s="10">
        <v>303.69</v>
      </c>
      <c r="H7" s="11">
        <v>30.43</v>
      </c>
      <c r="I7" s="118"/>
    </row>
    <row r="8" spans="1:9" x14ac:dyDescent="0.25">
      <c r="A8" s="4">
        <v>4</v>
      </c>
      <c r="B8" s="5" t="s">
        <v>130</v>
      </c>
      <c r="C8" s="7">
        <v>1484</v>
      </c>
      <c r="D8" s="7">
        <v>108572</v>
      </c>
      <c r="E8" s="78">
        <f>C8/D8</f>
        <v>1.3668349113952032E-2</v>
      </c>
      <c r="F8" s="9"/>
      <c r="G8" s="10">
        <v>303.69</v>
      </c>
      <c r="H8" s="11">
        <v>3.8</v>
      </c>
      <c r="I8" s="118"/>
    </row>
    <row r="9" spans="1:9" x14ac:dyDescent="0.25">
      <c r="A9" s="4">
        <v>5</v>
      </c>
      <c r="B9" s="5" t="s">
        <v>136</v>
      </c>
      <c r="C9" s="7">
        <v>1979</v>
      </c>
      <c r="D9" s="7">
        <v>108572</v>
      </c>
      <c r="E9" s="78">
        <f>C9/D9</f>
        <v>1.822753564454924E-2</v>
      </c>
      <c r="F9" s="9"/>
      <c r="G9" s="10">
        <v>303.69</v>
      </c>
      <c r="H9" s="11">
        <v>5.07</v>
      </c>
      <c r="I9" s="118"/>
    </row>
    <row r="10" spans="1:9" x14ac:dyDescent="0.25">
      <c r="A10" s="120" t="s">
        <v>15</v>
      </c>
      <c r="B10" s="121"/>
      <c r="C10" s="121"/>
      <c r="D10" s="121"/>
      <c r="E10" s="121"/>
      <c r="F10" s="121"/>
      <c r="G10" s="122"/>
      <c r="H10" s="14">
        <f>SUM(H5:H9)</f>
        <v>55.74</v>
      </c>
      <c r="I10" s="119"/>
    </row>
    <row r="11" spans="1:9" x14ac:dyDescent="0.25">
      <c r="A11" s="15"/>
      <c r="B11" s="15"/>
      <c r="C11" s="15"/>
      <c r="D11" s="67"/>
      <c r="E11" s="15"/>
      <c r="F11" s="15"/>
      <c r="G11" s="15"/>
      <c r="H11" s="68"/>
      <c r="I11" s="69"/>
    </row>
    <row r="12" spans="1:9" s="66" customFormat="1" ht="34.5" customHeight="1" x14ac:dyDescent="0.25">
      <c r="A12" s="65" t="s">
        <v>100</v>
      </c>
      <c r="B12" s="113" t="s">
        <v>101</v>
      </c>
      <c r="C12" s="114"/>
      <c r="D12" s="114"/>
      <c r="E12" s="114"/>
      <c r="F12" s="114"/>
      <c r="G12" s="114"/>
      <c r="H12" s="114"/>
      <c r="I12" s="115"/>
    </row>
    <row r="13" spans="1:9" ht="56.25" x14ac:dyDescent="0.25">
      <c r="A13" s="16" t="s">
        <v>5</v>
      </c>
      <c r="B13" s="16" t="s">
        <v>16</v>
      </c>
      <c r="C13" s="16" t="s">
        <v>17</v>
      </c>
      <c r="D13" s="16" t="s">
        <v>8</v>
      </c>
      <c r="E13" s="3" t="s">
        <v>18</v>
      </c>
      <c r="F13" s="3" t="s">
        <v>19</v>
      </c>
      <c r="G13" s="3" t="s">
        <v>20</v>
      </c>
      <c r="H13" s="3" t="s">
        <v>11</v>
      </c>
      <c r="I13" s="3" t="s">
        <v>2</v>
      </c>
    </row>
    <row r="14" spans="1:9" x14ac:dyDescent="0.25">
      <c r="A14" s="3">
        <v>1</v>
      </c>
      <c r="B14" s="3">
        <v>2</v>
      </c>
      <c r="C14" s="3">
        <v>3</v>
      </c>
      <c r="D14" s="3">
        <v>4</v>
      </c>
      <c r="E14" s="3" t="s">
        <v>12</v>
      </c>
      <c r="F14" s="3">
        <v>6</v>
      </c>
      <c r="G14" s="3">
        <v>7</v>
      </c>
      <c r="H14" s="3" t="s">
        <v>21</v>
      </c>
      <c r="I14" s="3">
        <v>9</v>
      </c>
    </row>
    <row r="15" spans="1:9" x14ac:dyDescent="0.25">
      <c r="A15" s="109" t="s">
        <v>22</v>
      </c>
      <c r="B15" s="109"/>
      <c r="C15" s="109"/>
      <c r="D15" s="109"/>
      <c r="E15" s="109"/>
      <c r="F15" s="109"/>
      <c r="G15" s="109"/>
      <c r="H15" s="109"/>
      <c r="I15" s="110"/>
    </row>
    <row r="16" spans="1:9" x14ac:dyDescent="0.25">
      <c r="A16" s="4">
        <v>1</v>
      </c>
      <c r="B16" s="5" t="s">
        <v>132</v>
      </c>
      <c r="C16" s="17"/>
      <c r="D16" s="7">
        <v>92302</v>
      </c>
      <c r="E16" s="8"/>
      <c r="F16" s="18"/>
      <c r="G16" s="10"/>
      <c r="H16" s="11"/>
      <c r="I16" s="99" t="s">
        <v>23</v>
      </c>
    </row>
    <row r="17" spans="1:9" x14ac:dyDescent="0.25">
      <c r="A17" s="4">
        <f>A16+1</f>
        <v>2</v>
      </c>
      <c r="B17" s="5" t="s">
        <v>91</v>
      </c>
      <c r="C17" s="17"/>
      <c r="D17" s="7">
        <v>92302</v>
      </c>
      <c r="E17" s="8"/>
      <c r="F17" s="18"/>
      <c r="G17" s="10"/>
      <c r="H17" s="11"/>
      <c r="I17" s="100"/>
    </row>
    <row r="18" spans="1:9" x14ac:dyDescent="0.25">
      <c r="A18" s="4">
        <f>A17+1</f>
        <v>3</v>
      </c>
      <c r="B18" s="5" t="s">
        <v>24</v>
      </c>
      <c r="C18" s="19"/>
      <c r="D18" s="7">
        <v>92302</v>
      </c>
      <c r="E18" s="8"/>
      <c r="F18" s="18"/>
      <c r="G18" s="10"/>
      <c r="H18" s="11"/>
      <c r="I18" s="100"/>
    </row>
    <row r="19" spans="1:9" x14ac:dyDescent="0.25">
      <c r="A19" s="4">
        <f>A18+1</f>
        <v>4</v>
      </c>
      <c r="B19" s="5" t="s">
        <v>25</v>
      </c>
      <c r="C19" s="20"/>
      <c r="D19" s="7">
        <v>92302</v>
      </c>
      <c r="E19" s="8"/>
      <c r="F19" s="18"/>
      <c r="G19" s="10"/>
      <c r="H19" s="11"/>
      <c r="I19" s="100"/>
    </row>
    <row r="20" spans="1:9" x14ac:dyDescent="0.25">
      <c r="A20" s="4">
        <f>A19+1</f>
        <v>5</v>
      </c>
      <c r="B20" s="5" t="s">
        <v>26</v>
      </c>
      <c r="C20" s="20"/>
      <c r="D20" s="7">
        <v>92302</v>
      </c>
      <c r="E20" s="8"/>
      <c r="F20" s="18"/>
      <c r="G20" s="10"/>
      <c r="H20" s="11"/>
      <c r="I20" s="100"/>
    </row>
    <row r="21" spans="1:9" x14ac:dyDescent="0.25">
      <c r="A21" s="102" t="s">
        <v>27</v>
      </c>
      <c r="B21" s="103"/>
      <c r="C21" s="103"/>
      <c r="D21" s="103"/>
      <c r="E21" s="103"/>
      <c r="F21" s="103"/>
      <c r="G21" s="104"/>
      <c r="H21" s="14">
        <f>SUM(H16:H20)</f>
        <v>0</v>
      </c>
      <c r="I21" s="101"/>
    </row>
    <row r="22" spans="1:9" x14ac:dyDescent="0.25">
      <c r="A22" s="21"/>
      <c r="B22" s="22"/>
      <c r="C22" s="22"/>
      <c r="D22" s="23"/>
      <c r="E22" s="22"/>
      <c r="F22" s="22"/>
      <c r="G22" s="24"/>
      <c r="H22" s="25"/>
      <c r="I22" s="26"/>
    </row>
    <row r="23" spans="1:9" ht="56.25" x14ac:dyDescent="0.25">
      <c r="A23" s="16" t="s">
        <v>5</v>
      </c>
      <c r="B23" s="16" t="s">
        <v>16</v>
      </c>
      <c r="C23" s="16" t="s">
        <v>17</v>
      </c>
      <c r="D23" s="16" t="s">
        <v>8</v>
      </c>
      <c r="E23" s="3" t="s">
        <v>18</v>
      </c>
      <c r="F23" s="3" t="s">
        <v>28</v>
      </c>
      <c r="G23" s="3" t="s">
        <v>20</v>
      </c>
      <c r="H23" s="3" t="s">
        <v>11</v>
      </c>
      <c r="I23" s="3" t="s">
        <v>2</v>
      </c>
    </row>
    <row r="24" spans="1:9" x14ac:dyDescent="0.25">
      <c r="A24" s="3">
        <v>1</v>
      </c>
      <c r="B24" s="3">
        <v>2</v>
      </c>
      <c r="C24" s="3">
        <v>3</v>
      </c>
      <c r="D24" s="3">
        <v>4</v>
      </c>
      <c r="E24" s="3" t="s">
        <v>12</v>
      </c>
      <c r="F24" s="3">
        <v>6</v>
      </c>
      <c r="G24" s="3">
        <v>7</v>
      </c>
      <c r="H24" s="3" t="s">
        <v>21</v>
      </c>
      <c r="I24" s="3">
        <v>9</v>
      </c>
    </row>
    <row r="25" spans="1:9" x14ac:dyDescent="0.25">
      <c r="A25" s="105" t="s">
        <v>29</v>
      </c>
      <c r="B25" s="105"/>
      <c r="C25" s="105"/>
      <c r="D25" s="105"/>
      <c r="E25" s="105"/>
      <c r="F25" s="105"/>
      <c r="G25" s="105"/>
      <c r="H25" s="105"/>
      <c r="I25" s="105"/>
    </row>
    <row r="26" spans="1:9" ht="27.75" customHeight="1" x14ac:dyDescent="0.25">
      <c r="A26" s="4">
        <v>1</v>
      </c>
      <c r="B26" s="5"/>
      <c r="C26" s="27"/>
      <c r="D26" s="27"/>
      <c r="E26" s="8"/>
      <c r="F26" s="18"/>
      <c r="G26" s="10"/>
      <c r="H26" s="11">
        <v>0</v>
      </c>
      <c r="I26" s="106" t="s">
        <v>30</v>
      </c>
    </row>
    <row r="27" spans="1:9" x14ac:dyDescent="0.25">
      <c r="A27" s="4">
        <v>2</v>
      </c>
      <c r="B27" s="8"/>
      <c r="C27" s="27"/>
      <c r="D27" s="27"/>
      <c r="E27" s="8"/>
      <c r="F27" s="18"/>
      <c r="G27" s="10"/>
      <c r="H27" s="11"/>
      <c r="I27" s="107"/>
    </row>
    <row r="28" spans="1:9" x14ac:dyDescent="0.25">
      <c r="A28" s="102" t="s">
        <v>31</v>
      </c>
      <c r="B28" s="103"/>
      <c r="C28" s="103"/>
      <c r="D28" s="103"/>
      <c r="E28" s="103"/>
      <c r="F28" s="103"/>
      <c r="G28" s="104"/>
      <c r="H28" s="14">
        <f>SUM(H26:H27)</f>
        <v>0</v>
      </c>
      <c r="I28" s="108"/>
    </row>
    <row r="29" spans="1:9" x14ac:dyDescent="0.25">
      <c r="A29" s="96" t="s">
        <v>32</v>
      </c>
      <c r="B29" s="97"/>
      <c r="C29" s="97"/>
      <c r="D29" s="97"/>
      <c r="E29" s="97"/>
      <c r="F29" s="97"/>
      <c r="G29" s="98"/>
      <c r="H29" s="14">
        <f>H28+H21+H10</f>
        <v>55.74</v>
      </c>
      <c r="I29" s="18"/>
    </row>
  </sheetData>
  <mergeCells count="12">
    <mergeCell ref="A15:I15"/>
    <mergeCell ref="B1:I1"/>
    <mergeCell ref="B12:I12"/>
    <mergeCell ref="A4:I4"/>
    <mergeCell ref="I5:I10"/>
    <mergeCell ref="A10:G10"/>
    <mergeCell ref="A29:G29"/>
    <mergeCell ref="I16:I21"/>
    <mergeCell ref="A21:G21"/>
    <mergeCell ref="A25:I25"/>
    <mergeCell ref="I26:I28"/>
    <mergeCell ref="A28:G28"/>
  </mergeCells>
  <phoneticPr fontId="17" type="noConversion"/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view="pageBreakPreview" topLeftCell="A29" zoomScale="95" zoomScaleNormal="100" zoomScaleSheetLayoutView="100" workbookViewId="0">
      <selection activeCell="H47" sqref="H47"/>
    </sheetView>
  </sheetViews>
  <sheetFormatPr defaultRowHeight="15" x14ac:dyDescent="0.25"/>
  <cols>
    <col min="1" max="1" width="49.85546875" style="6" customWidth="1"/>
    <col min="2" max="2" width="20.5703125" style="6" customWidth="1"/>
    <col min="3" max="3" width="12.140625" style="6" customWidth="1"/>
    <col min="4" max="4" width="14.85546875" style="50" customWidth="1"/>
    <col min="5" max="5" width="18.85546875" style="50" customWidth="1"/>
    <col min="6" max="6" width="20" style="6" customWidth="1"/>
    <col min="7" max="7" width="11.7109375" style="6" customWidth="1"/>
    <col min="8" max="8" width="12.140625" style="6" customWidth="1"/>
    <col min="9" max="9" width="16.7109375" style="6" customWidth="1"/>
  </cols>
  <sheetData>
    <row r="1" spans="1:9" ht="110.25" customHeight="1" x14ac:dyDescent="0.3">
      <c r="G1" s="126" t="s">
        <v>102</v>
      </c>
      <c r="H1" s="126"/>
      <c r="I1" s="126"/>
    </row>
    <row r="2" spans="1:9" ht="27.75" customHeight="1" x14ac:dyDescent="0.3">
      <c r="A2" s="127" t="s">
        <v>95</v>
      </c>
      <c r="B2" s="128"/>
      <c r="C2" s="128"/>
      <c r="D2" s="128"/>
      <c r="E2" s="128"/>
      <c r="F2" s="128"/>
      <c r="G2" s="128"/>
      <c r="H2" s="128"/>
      <c r="I2" s="128"/>
    </row>
    <row r="3" spans="1:9" ht="35.25" customHeight="1" x14ac:dyDescent="0.3">
      <c r="A3" s="129" t="s">
        <v>103</v>
      </c>
      <c r="B3" s="129"/>
      <c r="C3" s="129"/>
      <c r="D3" s="129"/>
      <c r="E3" s="129"/>
      <c r="F3" s="129"/>
      <c r="G3" s="129"/>
      <c r="H3" s="129"/>
      <c r="I3" s="129"/>
    </row>
    <row r="4" spans="1:9" ht="35.25" customHeight="1" x14ac:dyDescent="0.3">
      <c r="A4" s="129" t="s">
        <v>127</v>
      </c>
      <c r="B4" s="129"/>
      <c r="C4" s="129"/>
      <c r="D4" s="129"/>
      <c r="E4" s="129"/>
      <c r="F4" s="129"/>
      <c r="G4" s="129"/>
      <c r="H4" s="129"/>
      <c r="I4" s="129"/>
    </row>
    <row r="5" spans="1:9" ht="35.25" customHeight="1" x14ac:dyDescent="0.3">
      <c r="A5" s="129" t="s">
        <v>128</v>
      </c>
      <c r="B5" s="129"/>
      <c r="C5" s="129"/>
      <c r="D5" s="129"/>
      <c r="E5" s="129"/>
      <c r="F5" s="129"/>
      <c r="G5" s="129"/>
      <c r="H5" s="129"/>
      <c r="I5" s="129"/>
    </row>
    <row r="6" spans="1:9" ht="63.75" x14ac:dyDescent="0.25">
      <c r="A6" s="30" t="s">
        <v>33</v>
      </c>
      <c r="B6" s="30" t="s">
        <v>34</v>
      </c>
      <c r="C6" s="30" t="s">
        <v>35</v>
      </c>
      <c r="D6" s="31" t="s">
        <v>3</v>
      </c>
      <c r="E6" s="31" t="s">
        <v>36</v>
      </c>
      <c r="F6" s="30" t="s">
        <v>37</v>
      </c>
      <c r="G6" s="30" t="s">
        <v>38</v>
      </c>
      <c r="H6" s="30" t="s">
        <v>39</v>
      </c>
      <c r="I6" s="30" t="s">
        <v>40</v>
      </c>
    </row>
    <row r="7" spans="1:9" x14ac:dyDescent="0.25">
      <c r="A7" s="32">
        <v>1</v>
      </c>
      <c r="B7" s="32">
        <v>2</v>
      </c>
      <c r="C7" s="32">
        <v>3</v>
      </c>
      <c r="D7" s="33">
        <v>4</v>
      </c>
      <c r="E7" s="33">
        <v>5</v>
      </c>
      <c r="F7" s="32" t="s">
        <v>41</v>
      </c>
      <c r="G7" s="32">
        <v>7</v>
      </c>
      <c r="H7" s="32">
        <v>8</v>
      </c>
      <c r="I7" s="32" t="s">
        <v>42</v>
      </c>
    </row>
    <row r="8" spans="1:9" x14ac:dyDescent="0.25">
      <c r="A8" s="70" t="s">
        <v>104</v>
      </c>
      <c r="B8"/>
      <c r="C8"/>
      <c r="D8"/>
      <c r="E8"/>
      <c r="F8"/>
      <c r="G8"/>
      <c r="H8"/>
      <c r="I8"/>
    </row>
    <row r="9" spans="1:9" x14ac:dyDescent="0.25">
      <c r="A9" s="34" t="s">
        <v>106</v>
      </c>
      <c r="B9" s="35" t="s">
        <v>43</v>
      </c>
      <c r="C9" s="36">
        <v>8000</v>
      </c>
      <c r="D9" s="7">
        <v>107136</v>
      </c>
      <c r="E9" s="37">
        <v>0.2</v>
      </c>
      <c r="F9" s="38">
        <f>C9*E9/D9</f>
        <v>1.4934289127837515E-2</v>
      </c>
      <c r="G9" s="39">
        <v>10</v>
      </c>
      <c r="H9" s="40">
        <v>12</v>
      </c>
      <c r="I9" s="41">
        <v>0.75</v>
      </c>
    </row>
    <row r="10" spans="1:9" x14ac:dyDescent="0.25">
      <c r="A10" s="34" t="s">
        <v>107</v>
      </c>
      <c r="B10" s="35" t="s">
        <v>146</v>
      </c>
      <c r="C10" s="36">
        <v>127.28</v>
      </c>
      <c r="D10" s="7">
        <v>107136</v>
      </c>
      <c r="E10" s="37">
        <v>0.2</v>
      </c>
      <c r="F10" s="38">
        <f>C10*E10/D10</f>
        <v>2.3760454002389489E-4</v>
      </c>
      <c r="G10" s="39">
        <v>5412.27</v>
      </c>
      <c r="H10" s="40">
        <v>7</v>
      </c>
      <c r="I10" s="41">
        <v>6.22</v>
      </c>
    </row>
    <row r="11" spans="1:9" ht="15.75" x14ac:dyDescent="0.25">
      <c r="A11" s="34" t="s">
        <v>108</v>
      </c>
      <c r="B11" s="35" t="s">
        <v>44</v>
      </c>
      <c r="C11" s="36">
        <v>79</v>
      </c>
      <c r="D11" s="7">
        <v>107136</v>
      </c>
      <c r="E11" s="37">
        <v>0.2</v>
      </c>
      <c r="F11" s="38">
        <f>C11*E11/D11</f>
        <v>1.4747610513739546E-4</v>
      </c>
      <c r="G11" s="39">
        <v>31.53</v>
      </c>
      <c r="H11" s="40">
        <v>12</v>
      </c>
      <c r="I11" s="41">
        <v>0.02</v>
      </c>
    </row>
    <row r="12" spans="1:9" ht="15.75" x14ac:dyDescent="0.25">
      <c r="A12" s="34" t="s">
        <v>109</v>
      </c>
      <c r="B12" s="35" t="s">
        <v>44</v>
      </c>
      <c r="C12" s="36">
        <v>79</v>
      </c>
      <c r="D12" s="7">
        <v>107136</v>
      </c>
      <c r="E12" s="37">
        <v>0.2</v>
      </c>
      <c r="F12" s="38">
        <f>C12*E12/D12</f>
        <v>1.4747610513739546E-4</v>
      </c>
      <c r="G12" s="39">
        <v>44.71</v>
      </c>
      <c r="H12" s="40">
        <v>12</v>
      </c>
      <c r="I12" s="41">
        <v>0.03</v>
      </c>
    </row>
    <row r="13" spans="1:9" x14ac:dyDescent="0.25">
      <c r="A13" s="130" t="s">
        <v>105</v>
      </c>
      <c r="B13" s="130"/>
      <c r="C13" s="130"/>
      <c r="D13" s="130"/>
      <c r="E13" s="130"/>
      <c r="F13" s="130"/>
      <c r="G13" s="130"/>
      <c r="H13" s="131"/>
      <c r="I13" s="42">
        <f>SUM(I9:I12)</f>
        <v>7.02</v>
      </c>
    </row>
    <row r="14" spans="1:9" x14ac:dyDescent="0.25">
      <c r="A14" s="71" t="s">
        <v>110</v>
      </c>
      <c r="B14"/>
      <c r="C14"/>
      <c r="D14"/>
      <c r="E14"/>
      <c r="F14"/>
      <c r="G14"/>
      <c r="H14"/>
      <c r="I14"/>
    </row>
    <row r="15" spans="1:9" ht="39" x14ac:dyDescent="0.25">
      <c r="A15" s="39" t="s">
        <v>116</v>
      </c>
      <c r="B15" s="43" t="s">
        <v>45</v>
      </c>
      <c r="C15" s="36"/>
      <c r="D15" s="7">
        <v>107136</v>
      </c>
      <c r="E15" s="37">
        <v>0.2</v>
      </c>
      <c r="F15" s="38">
        <f t="shared" ref="F15:F20" si="0">C15*E15/D15</f>
        <v>0</v>
      </c>
      <c r="G15" s="39"/>
      <c r="H15" s="40"/>
      <c r="I15" s="41">
        <f t="shared" ref="I15" si="1">G15*F15</f>
        <v>0</v>
      </c>
    </row>
    <row r="16" spans="1:9" ht="26.25" x14ac:dyDescent="0.25">
      <c r="A16" s="39" t="s">
        <v>137</v>
      </c>
      <c r="B16" s="43" t="s">
        <v>45</v>
      </c>
      <c r="C16" s="36"/>
      <c r="D16" s="7">
        <v>107136</v>
      </c>
      <c r="E16" s="37">
        <v>0.2</v>
      </c>
      <c r="F16" s="38">
        <f t="shared" si="0"/>
        <v>0</v>
      </c>
      <c r="G16" s="39"/>
      <c r="H16" s="40"/>
      <c r="I16" s="41">
        <v>0</v>
      </c>
    </row>
    <row r="17" spans="1:9" x14ac:dyDescent="0.25">
      <c r="A17" s="39" t="s">
        <v>149</v>
      </c>
      <c r="B17" s="43" t="s">
        <v>46</v>
      </c>
      <c r="C17" s="40"/>
      <c r="D17" s="7">
        <v>107136</v>
      </c>
      <c r="E17" s="37">
        <v>0.2</v>
      </c>
      <c r="F17" s="38">
        <f t="shared" si="0"/>
        <v>0</v>
      </c>
      <c r="G17" s="79"/>
      <c r="H17" s="40"/>
      <c r="I17" s="41">
        <v>0</v>
      </c>
    </row>
    <row r="18" spans="1:9" ht="39" x14ac:dyDescent="0.25">
      <c r="A18" s="39" t="s">
        <v>117</v>
      </c>
      <c r="B18" s="43" t="s">
        <v>47</v>
      </c>
      <c r="C18" s="36"/>
      <c r="D18" s="7">
        <v>107136</v>
      </c>
      <c r="E18" s="37">
        <v>0.2</v>
      </c>
      <c r="F18" s="38">
        <f t="shared" si="0"/>
        <v>0</v>
      </c>
      <c r="G18" s="39"/>
      <c r="H18" s="40"/>
      <c r="I18" s="41">
        <f>G18*F18</f>
        <v>0</v>
      </c>
    </row>
    <row r="19" spans="1:9" x14ac:dyDescent="0.25">
      <c r="A19" s="39" t="s">
        <v>118</v>
      </c>
      <c r="B19" s="43" t="s">
        <v>48</v>
      </c>
      <c r="C19" s="36"/>
      <c r="D19" s="7">
        <v>107136</v>
      </c>
      <c r="E19" s="37">
        <v>0.2</v>
      </c>
      <c r="F19" s="38">
        <f t="shared" si="0"/>
        <v>0</v>
      </c>
      <c r="G19" s="39"/>
      <c r="H19" s="40"/>
      <c r="I19" s="41">
        <v>0</v>
      </c>
    </row>
    <row r="20" spans="1:9" x14ac:dyDescent="0.25">
      <c r="A20" s="39" t="s">
        <v>119</v>
      </c>
      <c r="B20" s="43" t="s">
        <v>49</v>
      </c>
      <c r="C20" s="36"/>
      <c r="D20" s="7">
        <v>107136</v>
      </c>
      <c r="E20" s="37">
        <v>0.2</v>
      </c>
      <c r="F20" s="38">
        <f t="shared" si="0"/>
        <v>0</v>
      </c>
      <c r="G20" s="39"/>
      <c r="H20" s="40"/>
      <c r="I20" s="41">
        <v>0</v>
      </c>
    </row>
    <row r="21" spans="1:9" x14ac:dyDescent="0.25">
      <c r="A21"/>
      <c r="B21"/>
      <c r="C21"/>
      <c r="D21" s="7"/>
      <c r="E21"/>
      <c r="F21"/>
      <c r="G21"/>
      <c r="H21" s="74" t="s">
        <v>81</v>
      </c>
      <c r="I21" s="44">
        <f>SUM(I15:I20)</f>
        <v>0</v>
      </c>
    </row>
    <row r="22" spans="1:9" ht="39" customHeight="1" x14ac:dyDescent="0.25">
      <c r="A22" s="132" t="s">
        <v>111</v>
      </c>
      <c r="B22" s="132"/>
      <c r="C22" s="132"/>
      <c r="D22" s="132"/>
      <c r="E22" s="132"/>
      <c r="F22" s="132"/>
      <c r="G22" s="132"/>
      <c r="H22" s="132"/>
      <c r="I22" s="132"/>
    </row>
    <row r="23" spans="1:9" ht="26.25" x14ac:dyDescent="0.25">
      <c r="A23" s="39" t="s">
        <v>131</v>
      </c>
      <c r="B23" s="39" t="s">
        <v>50</v>
      </c>
      <c r="C23" s="45"/>
      <c r="D23" s="7">
        <v>107136</v>
      </c>
      <c r="E23" s="37">
        <v>0.2</v>
      </c>
      <c r="F23" s="38">
        <f>C23*E23/D23</f>
        <v>0</v>
      </c>
      <c r="G23" s="46"/>
      <c r="H23" s="40"/>
      <c r="I23" s="41">
        <v>0</v>
      </c>
    </row>
    <row r="24" spans="1:9" ht="39" x14ac:dyDescent="0.25">
      <c r="A24" s="39" t="s">
        <v>120</v>
      </c>
      <c r="B24" s="39" t="s">
        <v>45</v>
      </c>
      <c r="C24" s="45"/>
      <c r="D24" s="7">
        <v>107136</v>
      </c>
      <c r="E24" s="37">
        <v>0.2</v>
      </c>
      <c r="F24" s="38">
        <f>C24*E24/D24</f>
        <v>0</v>
      </c>
      <c r="G24" s="35"/>
      <c r="H24" s="40"/>
      <c r="I24" s="41">
        <f>G24*F24</f>
        <v>0</v>
      </c>
    </row>
    <row r="25" spans="1:9" ht="26.25" x14ac:dyDescent="0.25">
      <c r="A25" s="39" t="s">
        <v>121</v>
      </c>
      <c r="B25" s="39" t="s">
        <v>45</v>
      </c>
      <c r="C25" s="45"/>
      <c r="D25" s="7">
        <v>107136</v>
      </c>
      <c r="E25" s="37">
        <v>0.2</v>
      </c>
      <c r="F25" s="38">
        <f>C25*E25/D25</f>
        <v>0</v>
      </c>
      <c r="G25" s="35"/>
      <c r="H25" s="40"/>
      <c r="I25" s="41">
        <f>G25*F25</f>
        <v>0</v>
      </c>
    </row>
    <row r="26" spans="1:9" x14ac:dyDescent="0.25">
      <c r="A26"/>
      <c r="B26"/>
      <c r="C26"/>
      <c r="D26"/>
      <c r="E26"/>
      <c r="F26"/>
      <c r="G26"/>
      <c r="H26" s="74" t="s">
        <v>81</v>
      </c>
      <c r="I26" s="44">
        <f>SUM(I23:I25)</f>
        <v>0</v>
      </c>
    </row>
    <row r="27" spans="1:9" x14ac:dyDescent="0.25">
      <c r="A27" s="72" t="s">
        <v>112</v>
      </c>
      <c r="B27"/>
      <c r="C27"/>
      <c r="D27"/>
      <c r="E27"/>
      <c r="F27"/>
      <c r="G27"/>
      <c r="H27"/>
      <c r="I27"/>
    </row>
    <row r="28" spans="1:9" x14ac:dyDescent="0.25">
      <c r="A28" s="39" t="s">
        <v>122</v>
      </c>
      <c r="B28" s="34" t="s">
        <v>51</v>
      </c>
      <c r="C28" s="45">
        <v>2</v>
      </c>
      <c r="D28" s="7">
        <v>107136</v>
      </c>
      <c r="E28" s="37">
        <v>0.2</v>
      </c>
      <c r="F28" s="38">
        <f>C28*E28/D28</f>
        <v>3.733572281959379E-6</v>
      </c>
      <c r="G28" s="35"/>
      <c r="H28" s="45">
        <v>12</v>
      </c>
      <c r="I28" s="41">
        <v>0.23</v>
      </c>
    </row>
    <row r="29" spans="1:9" x14ac:dyDescent="0.25">
      <c r="A29" s="39" t="s">
        <v>153</v>
      </c>
      <c r="B29" s="34" t="s">
        <v>52</v>
      </c>
      <c r="C29" s="45">
        <v>2</v>
      </c>
      <c r="D29" s="7">
        <v>107136</v>
      </c>
      <c r="E29" s="37">
        <v>0.2</v>
      </c>
      <c r="F29" s="38">
        <f>C29*E29/D29</f>
        <v>3.733572281959379E-6</v>
      </c>
      <c r="G29" s="35"/>
      <c r="H29" s="45">
        <v>12</v>
      </c>
      <c r="I29" s="41">
        <v>0.43</v>
      </c>
    </row>
    <row r="30" spans="1:9" ht="25.5" x14ac:dyDescent="0.25">
      <c r="A30" s="39" t="s">
        <v>154</v>
      </c>
      <c r="B30" s="35" t="s">
        <v>53</v>
      </c>
      <c r="C30" s="45"/>
      <c r="D30" s="7">
        <v>107136</v>
      </c>
      <c r="E30" s="37">
        <v>0.2</v>
      </c>
      <c r="F30" s="38">
        <f>C30*E30/D30</f>
        <v>0</v>
      </c>
      <c r="G30" s="35"/>
      <c r="H30" s="45"/>
      <c r="I30" s="41">
        <v>0</v>
      </c>
    </row>
    <row r="31" spans="1:9" x14ac:dyDescent="0.25">
      <c r="A31"/>
      <c r="B31"/>
      <c r="C31"/>
      <c r="D31"/>
      <c r="E31"/>
      <c r="F31"/>
      <c r="G31"/>
      <c r="H31" s="74" t="s">
        <v>81</v>
      </c>
      <c r="I31" s="44">
        <f>SUM(I28:I30)</f>
        <v>0.66</v>
      </c>
    </row>
    <row r="32" spans="1:9" x14ac:dyDescent="0.25">
      <c r="A32" s="72" t="s">
        <v>113</v>
      </c>
      <c r="B32"/>
      <c r="C32"/>
      <c r="D32"/>
      <c r="E32"/>
      <c r="F32"/>
      <c r="G32"/>
      <c r="H32"/>
      <c r="I32"/>
    </row>
    <row r="33" spans="1:9" ht="26.25" x14ac:dyDescent="0.25">
      <c r="A33" s="39" t="s">
        <v>123</v>
      </c>
      <c r="B33" s="39" t="s">
        <v>54</v>
      </c>
      <c r="C33" s="45"/>
      <c r="D33" s="7">
        <v>107136</v>
      </c>
      <c r="E33" s="37">
        <v>0.2</v>
      </c>
      <c r="F33" s="38">
        <f>C33*E33/D33</f>
        <v>0</v>
      </c>
      <c r="G33" s="35"/>
      <c r="H33" s="40"/>
      <c r="I33" s="41">
        <f>F33*G33*H33</f>
        <v>0</v>
      </c>
    </row>
    <row r="34" spans="1:9" ht="39" x14ac:dyDescent="0.25">
      <c r="A34" s="39" t="s">
        <v>124</v>
      </c>
      <c r="B34" s="39" t="s">
        <v>55</v>
      </c>
      <c r="C34" s="40"/>
      <c r="D34" s="7">
        <v>107136</v>
      </c>
      <c r="E34" s="37">
        <v>0.2</v>
      </c>
      <c r="F34" s="38">
        <f>C34*E34/D34</f>
        <v>0</v>
      </c>
      <c r="G34" s="34"/>
      <c r="H34" s="40"/>
      <c r="I34" s="41">
        <f>F34*G34*H34</f>
        <v>0</v>
      </c>
    </row>
    <row r="35" spans="1:9" x14ac:dyDescent="0.25">
      <c r="A35"/>
      <c r="B35"/>
      <c r="C35"/>
      <c r="D35"/>
      <c r="E35"/>
      <c r="F35"/>
      <c r="G35"/>
      <c r="H35" s="74" t="s">
        <v>81</v>
      </c>
      <c r="I35" s="44">
        <f>SUM(I33:I34)</f>
        <v>0</v>
      </c>
    </row>
    <row r="36" spans="1:9" x14ac:dyDescent="0.25">
      <c r="A36" s="70" t="s">
        <v>114</v>
      </c>
      <c r="B36"/>
      <c r="C36"/>
      <c r="D36"/>
      <c r="E36"/>
      <c r="F36"/>
      <c r="G36"/>
      <c r="H36"/>
      <c r="I36"/>
    </row>
    <row r="37" spans="1:9" x14ac:dyDescent="0.25">
      <c r="A37" s="47" t="s">
        <v>125</v>
      </c>
      <c r="B37" s="34" t="s">
        <v>56</v>
      </c>
      <c r="C37" s="45">
        <v>1</v>
      </c>
      <c r="D37" s="7">
        <v>107136</v>
      </c>
      <c r="E37" s="37">
        <v>0.2</v>
      </c>
      <c r="F37" s="38">
        <f>C37*E37/D37</f>
        <v>1.8667861409796895E-6</v>
      </c>
      <c r="G37" s="75">
        <v>38467</v>
      </c>
      <c r="H37" s="40">
        <v>12</v>
      </c>
      <c r="I37" s="41">
        <v>5.07</v>
      </c>
    </row>
    <row r="38" spans="1:9" x14ac:dyDescent="0.25">
      <c r="A38" s="47" t="s">
        <v>126</v>
      </c>
      <c r="B38" s="34" t="s">
        <v>56</v>
      </c>
      <c r="C38" s="45">
        <v>3.75</v>
      </c>
      <c r="D38" s="7">
        <v>107136</v>
      </c>
      <c r="E38" s="37">
        <v>0.2</v>
      </c>
      <c r="F38" s="38">
        <f t="shared" ref="F38:F40" si="2">C38*E38/D38</f>
        <v>7.0004480286738351E-6</v>
      </c>
      <c r="G38" s="75">
        <v>144251.25</v>
      </c>
      <c r="H38" s="40">
        <v>12</v>
      </c>
      <c r="I38" s="41">
        <v>18.98</v>
      </c>
    </row>
    <row r="39" spans="1:9" x14ac:dyDescent="0.25">
      <c r="A39" s="47" t="s">
        <v>138</v>
      </c>
      <c r="B39" s="34" t="s">
        <v>56</v>
      </c>
      <c r="C39" s="45">
        <v>0.75</v>
      </c>
      <c r="D39" s="7">
        <v>107136</v>
      </c>
      <c r="E39" s="37">
        <v>0.2</v>
      </c>
      <c r="F39" s="38">
        <f>C39*E39/D39</f>
        <v>1.4000896057347672E-6</v>
      </c>
      <c r="G39" s="75">
        <v>14431.5</v>
      </c>
      <c r="H39" s="40">
        <v>12</v>
      </c>
      <c r="I39" s="41">
        <v>3.8</v>
      </c>
    </row>
    <row r="40" spans="1:9" x14ac:dyDescent="0.25">
      <c r="A40" s="47" t="s">
        <v>147</v>
      </c>
      <c r="B40" s="34" t="s">
        <v>56</v>
      </c>
      <c r="C40" s="45">
        <v>0.25</v>
      </c>
      <c r="D40" s="7">
        <v>107136</v>
      </c>
      <c r="E40" s="37">
        <v>0.2</v>
      </c>
      <c r="F40" s="38">
        <f t="shared" si="2"/>
        <v>4.6669653524492238E-7</v>
      </c>
      <c r="G40" s="75">
        <v>4810.5</v>
      </c>
      <c r="H40" s="40">
        <v>12</v>
      </c>
      <c r="I40" s="41">
        <v>1.27</v>
      </c>
    </row>
    <row r="41" spans="1:9" x14ac:dyDescent="0.25">
      <c r="A41" s="47"/>
      <c r="B41" s="34"/>
      <c r="C41" s="45"/>
      <c r="D41" s="7"/>
      <c r="E41" s="37"/>
      <c r="F41" s="38"/>
      <c r="G41" s="75"/>
      <c r="H41" s="40"/>
      <c r="I41" s="41"/>
    </row>
    <row r="42" spans="1:9" x14ac:dyDescent="0.25">
      <c r="A42" s="47"/>
      <c r="B42" s="34"/>
      <c r="C42" s="45"/>
      <c r="D42" s="7"/>
      <c r="E42" s="37"/>
      <c r="F42" s="38"/>
      <c r="G42" s="34"/>
      <c r="H42" s="40"/>
      <c r="I42" s="41"/>
    </row>
    <row r="43" spans="1:9" x14ac:dyDescent="0.25">
      <c r="A43"/>
      <c r="B43"/>
      <c r="C43"/>
      <c r="D43"/>
      <c r="E43"/>
      <c r="F43"/>
      <c r="G43"/>
      <c r="H43" s="74" t="s">
        <v>81</v>
      </c>
      <c r="I43" s="44">
        <f>SUM(I37:I42)</f>
        <v>29.12</v>
      </c>
    </row>
    <row r="44" spans="1:9" x14ac:dyDescent="0.25">
      <c r="A44" s="73" t="s">
        <v>115</v>
      </c>
      <c r="B44"/>
      <c r="C44"/>
      <c r="D44"/>
      <c r="E44"/>
      <c r="F44"/>
      <c r="G44"/>
      <c r="H44"/>
      <c r="I44"/>
    </row>
    <row r="45" spans="1:9" ht="30" x14ac:dyDescent="0.25">
      <c r="A45" s="48" t="s">
        <v>142</v>
      </c>
      <c r="B45" s="48" t="s">
        <v>57</v>
      </c>
      <c r="C45" s="40">
        <v>110</v>
      </c>
      <c r="D45" s="27">
        <v>107136</v>
      </c>
      <c r="E45" s="37">
        <v>0.2</v>
      </c>
      <c r="F45" s="38">
        <f>C45*E45/D45</f>
        <v>2.0534647550776583E-4</v>
      </c>
      <c r="G45" s="48">
        <v>1820</v>
      </c>
      <c r="H45" s="40">
        <v>1</v>
      </c>
      <c r="I45" s="41">
        <v>1.87</v>
      </c>
    </row>
    <row r="46" spans="1:9" x14ac:dyDescent="0.25">
      <c r="A46" s="48" t="s">
        <v>148</v>
      </c>
      <c r="B46" s="48" t="s">
        <v>57</v>
      </c>
      <c r="C46" s="40"/>
      <c r="D46" s="27">
        <v>107136</v>
      </c>
      <c r="E46" s="37">
        <v>0.2</v>
      </c>
      <c r="F46" s="38">
        <f t="shared" ref="F46:F53" si="3">C46*E46/D46</f>
        <v>0</v>
      </c>
      <c r="G46" s="48"/>
      <c r="H46" s="40"/>
      <c r="I46" s="41">
        <v>0</v>
      </c>
    </row>
    <row r="47" spans="1:9" ht="30" x14ac:dyDescent="0.25">
      <c r="A47" s="48" t="s">
        <v>150</v>
      </c>
      <c r="B47" s="48" t="s">
        <v>57</v>
      </c>
      <c r="C47" s="80"/>
      <c r="D47" s="27">
        <v>107136</v>
      </c>
      <c r="E47" s="37">
        <v>0.2</v>
      </c>
      <c r="F47" s="38">
        <f t="shared" si="3"/>
        <v>0</v>
      </c>
      <c r="G47" s="81"/>
      <c r="H47" s="40"/>
      <c r="I47" s="41">
        <v>0</v>
      </c>
    </row>
    <row r="48" spans="1:9" x14ac:dyDescent="0.25">
      <c r="A48" s="48" t="s">
        <v>144</v>
      </c>
      <c r="B48" s="48" t="s">
        <v>57</v>
      </c>
      <c r="C48" s="40"/>
      <c r="D48" s="27">
        <v>107136</v>
      </c>
      <c r="E48" s="37">
        <v>0.2</v>
      </c>
      <c r="F48" s="38">
        <f t="shared" si="3"/>
        <v>0</v>
      </c>
      <c r="G48" s="48"/>
      <c r="H48" s="40"/>
      <c r="I48" s="41">
        <v>0</v>
      </c>
    </row>
    <row r="49" spans="1:9" x14ac:dyDescent="0.25">
      <c r="A49" s="48" t="s">
        <v>145</v>
      </c>
      <c r="B49" s="48" t="s">
        <v>57</v>
      </c>
      <c r="C49" s="40"/>
      <c r="D49" s="27">
        <v>107136</v>
      </c>
      <c r="E49" s="37">
        <v>0.2</v>
      </c>
      <c r="F49" s="38">
        <f t="shared" si="3"/>
        <v>0</v>
      </c>
      <c r="G49" s="48"/>
      <c r="H49" s="40"/>
      <c r="I49" s="41">
        <v>0</v>
      </c>
    </row>
    <row r="50" spans="1:9" x14ac:dyDescent="0.25">
      <c r="A50" s="48" t="s">
        <v>140</v>
      </c>
      <c r="B50" s="48" t="s">
        <v>57</v>
      </c>
      <c r="C50" s="49"/>
      <c r="D50" s="27">
        <f t="shared" ref="D49:D52" si="4">D49</f>
        <v>107136</v>
      </c>
      <c r="E50" s="37">
        <v>0.2</v>
      </c>
      <c r="F50" s="38">
        <f t="shared" si="3"/>
        <v>0</v>
      </c>
      <c r="G50" s="48"/>
      <c r="H50" s="40"/>
      <c r="I50" s="41">
        <v>0</v>
      </c>
    </row>
    <row r="51" spans="1:9" x14ac:dyDescent="0.25">
      <c r="A51" s="48" t="s">
        <v>139</v>
      </c>
      <c r="B51" s="48" t="s">
        <v>57</v>
      </c>
      <c r="C51" s="40"/>
      <c r="D51" s="27">
        <f t="shared" si="4"/>
        <v>107136</v>
      </c>
      <c r="E51" s="37">
        <v>0.2</v>
      </c>
      <c r="F51" s="38">
        <f t="shared" si="3"/>
        <v>0</v>
      </c>
      <c r="G51" s="48"/>
      <c r="H51" s="40"/>
      <c r="I51" s="41">
        <v>0</v>
      </c>
    </row>
    <row r="52" spans="1:9" x14ac:dyDescent="0.25">
      <c r="A52" s="48" t="s">
        <v>141</v>
      </c>
      <c r="B52" s="48" t="s">
        <v>57</v>
      </c>
      <c r="C52" s="40"/>
      <c r="D52" s="27">
        <f t="shared" si="4"/>
        <v>107136</v>
      </c>
      <c r="E52" s="37">
        <v>0.2</v>
      </c>
      <c r="F52" s="38">
        <f t="shared" si="3"/>
        <v>0</v>
      </c>
      <c r="G52" s="48"/>
      <c r="H52" s="40"/>
      <c r="I52" s="41">
        <v>0</v>
      </c>
    </row>
    <row r="53" spans="1:9" x14ac:dyDescent="0.25">
      <c r="A53" s="48" t="s">
        <v>143</v>
      </c>
      <c r="B53" s="48" t="s">
        <v>57</v>
      </c>
      <c r="C53" s="40"/>
      <c r="D53" s="27">
        <f>D51</f>
        <v>107136</v>
      </c>
      <c r="E53" s="37">
        <v>0.2</v>
      </c>
      <c r="F53" s="38">
        <f t="shared" si="3"/>
        <v>0</v>
      </c>
      <c r="G53" s="48"/>
      <c r="H53" s="40"/>
      <c r="I53" s="41">
        <v>0</v>
      </c>
    </row>
    <row r="54" spans="1:9" x14ac:dyDescent="0.25">
      <c r="A54"/>
      <c r="B54"/>
      <c r="C54"/>
      <c r="D54"/>
      <c r="E54"/>
      <c r="F54"/>
      <c r="G54"/>
      <c r="H54" s="74" t="s">
        <v>81</v>
      </c>
      <c r="I54" s="44">
        <f>SUM(I45:I53)</f>
        <v>1.87</v>
      </c>
    </row>
    <row r="55" spans="1:9" x14ac:dyDescent="0.25">
      <c r="A55" s="123" t="s">
        <v>32</v>
      </c>
      <c r="B55" s="124"/>
      <c r="C55" s="124"/>
      <c r="D55" s="124"/>
      <c r="E55" s="124"/>
      <c r="F55" s="124"/>
      <c r="G55" s="124"/>
      <c r="H55" s="125"/>
      <c r="I55" s="14">
        <f>I13+I21+I26+I31+I35+I43+I54</f>
        <v>38.669999999999995</v>
      </c>
    </row>
  </sheetData>
  <mergeCells count="8">
    <mergeCell ref="A55:H55"/>
    <mergeCell ref="G1:I1"/>
    <mergeCell ref="A2:I2"/>
    <mergeCell ref="A3:I3"/>
    <mergeCell ref="A13:H13"/>
    <mergeCell ref="A22:I22"/>
    <mergeCell ref="A4:I4"/>
    <mergeCell ref="A5:I5"/>
  </mergeCells>
  <phoneticPr fontId="17" type="noConversion"/>
  <pageMargins left="0.7" right="0.7" top="0.75" bottom="0.75" header="0.3" footer="0.3"/>
  <pageSetup paperSize="9" scale="66" orientation="landscape" r:id="rId1"/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Normal="100" workbookViewId="0">
      <selection activeCell="O11" sqref="O11"/>
    </sheetView>
  </sheetViews>
  <sheetFormatPr defaultRowHeight="15" x14ac:dyDescent="0.25"/>
  <cols>
    <col min="1" max="1" width="26" style="2" customWidth="1"/>
    <col min="2" max="2" width="8.85546875" style="2" customWidth="1"/>
    <col min="3" max="3" width="13.140625" style="2" customWidth="1"/>
    <col min="4" max="4" width="12.28515625" style="2" customWidth="1"/>
    <col min="5" max="11" width="8.85546875" style="2" customWidth="1"/>
    <col min="12" max="12" width="29.140625" style="2" customWidth="1"/>
  </cols>
  <sheetData>
    <row r="1" spans="1:12" x14ac:dyDescent="0.25">
      <c r="A1" s="133" t="s">
        <v>58</v>
      </c>
      <c r="B1" s="133" t="s">
        <v>59</v>
      </c>
      <c r="C1" s="133"/>
      <c r="D1" s="133"/>
      <c r="E1" s="133" t="s">
        <v>60</v>
      </c>
      <c r="F1" s="133"/>
      <c r="G1" s="133"/>
      <c r="H1" s="133"/>
      <c r="I1" s="133"/>
      <c r="J1" s="133"/>
      <c r="K1" s="133"/>
      <c r="L1" s="133" t="s">
        <v>61</v>
      </c>
    </row>
    <row r="2" spans="1:12" x14ac:dyDescent="0.25">
      <c r="A2" s="133"/>
      <c r="B2" s="33" t="s">
        <v>62</v>
      </c>
      <c r="C2" s="33" t="s">
        <v>63</v>
      </c>
      <c r="D2" s="33" t="s">
        <v>64</v>
      </c>
      <c r="E2" s="33" t="s">
        <v>65</v>
      </c>
      <c r="F2" s="33" t="s">
        <v>66</v>
      </c>
      <c r="G2" s="33" t="s">
        <v>67</v>
      </c>
      <c r="H2" s="33" t="s">
        <v>68</v>
      </c>
      <c r="I2" s="33" t="s">
        <v>69</v>
      </c>
      <c r="J2" s="33" t="s">
        <v>70</v>
      </c>
      <c r="K2" s="33" t="s">
        <v>71</v>
      </c>
      <c r="L2" s="133"/>
    </row>
    <row r="3" spans="1:12" x14ac:dyDescent="0.25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>
        <v>9</v>
      </c>
      <c r="J3" s="4">
        <v>10</v>
      </c>
      <c r="K3" s="4">
        <v>11</v>
      </c>
      <c r="L3" s="4" t="s">
        <v>72</v>
      </c>
    </row>
    <row r="4" spans="1:12" ht="64.5" x14ac:dyDescent="0.25">
      <c r="A4" s="43" t="s">
        <v>128</v>
      </c>
      <c r="B4" s="51">
        <f>прямые!H10</f>
        <v>55.74</v>
      </c>
      <c r="C4" s="52">
        <f>прямые!H21</f>
        <v>0</v>
      </c>
      <c r="D4" s="52">
        <f>прямые!H28</f>
        <v>0</v>
      </c>
      <c r="E4" s="51">
        <f>ОХН!I13</f>
        <v>7.02</v>
      </c>
      <c r="F4" s="51">
        <f>ОХН!I21</f>
        <v>0</v>
      </c>
      <c r="G4" s="52">
        <f>ОХН!I26</f>
        <v>0</v>
      </c>
      <c r="H4" s="52">
        <f>ОХН!I31</f>
        <v>0.66</v>
      </c>
      <c r="I4" s="52">
        <f>ОХН!I35</f>
        <v>0</v>
      </c>
      <c r="J4" s="52">
        <f>ОХН!I43</f>
        <v>29.12</v>
      </c>
      <c r="K4" s="52">
        <f>ОХН!I54</f>
        <v>1.87</v>
      </c>
      <c r="L4" s="51">
        <f>B4+C4+D4+E4+F4+G4+H4+I4+J4+K4</f>
        <v>94.410000000000011</v>
      </c>
    </row>
    <row r="5" spans="1:12" x14ac:dyDescent="0.25">
      <c r="L5" s="53"/>
    </row>
    <row r="11" spans="1:12" x14ac:dyDescent="0.25">
      <c r="D11" s="2" t="s">
        <v>73</v>
      </c>
    </row>
  </sheetData>
  <mergeCells count="4">
    <mergeCell ref="A1:A2"/>
    <mergeCell ref="B1:D1"/>
    <mergeCell ref="E1:K1"/>
    <mergeCell ref="L1:L2"/>
  </mergeCells>
  <phoneticPr fontId="17" type="noConversion"/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topLeftCell="G1" zoomScaleNormal="100" workbookViewId="0">
      <selection activeCell="J8" sqref="J8"/>
    </sheetView>
  </sheetViews>
  <sheetFormatPr defaultRowHeight="15" x14ac:dyDescent="0.25"/>
  <cols>
    <col min="1" max="1" width="15" style="2" customWidth="1"/>
    <col min="2" max="2" width="7.28515625" style="2" bestFit="1" customWidth="1"/>
    <col min="3" max="3" width="6.7109375" style="2" bestFit="1" customWidth="1"/>
    <col min="4" max="4" width="6.28515625" style="2" bestFit="1" customWidth="1"/>
    <col min="5" max="5" width="5.85546875" style="2" bestFit="1" customWidth="1"/>
    <col min="6" max="6" width="36.28515625" style="2" customWidth="1"/>
    <col min="7" max="7" width="36.7109375" style="2" customWidth="1"/>
    <col min="8" max="8" width="15.85546875" style="2" bestFit="1" customWidth="1"/>
    <col min="9" max="9" width="45.28515625" style="2" customWidth="1"/>
    <col min="10" max="10" width="22.5703125" style="2" customWidth="1"/>
    <col min="11" max="11" width="19.42578125" style="2" customWidth="1"/>
    <col min="12" max="12" width="9.140625" style="2"/>
  </cols>
  <sheetData>
    <row r="1" spans="1:11" x14ac:dyDescent="0.25">
      <c r="A1" s="134" t="s">
        <v>92</v>
      </c>
      <c r="B1" s="136" t="s">
        <v>74</v>
      </c>
      <c r="C1" s="137"/>
      <c r="D1" s="137"/>
      <c r="E1" s="138"/>
      <c r="F1" s="134" t="s">
        <v>75</v>
      </c>
      <c r="G1" s="134" t="s">
        <v>76</v>
      </c>
      <c r="H1" s="134" t="s">
        <v>77</v>
      </c>
      <c r="I1" s="134" t="s">
        <v>78</v>
      </c>
      <c r="J1" s="134" t="s">
        <v>79</v>
      </c>
      <c r="K1" s="134" t="s">
        <v>80</v>
      </c>
    </row>
    <row r="2" spans="1:11" ht="55.5" customHeight="1" x14ac:dyDescent="0.25">
      <c r="A2" s="135"/>
      <c r="B2" s="46" t="s">
        <v>81</v>
      </c>
      <c r="C2" s="33" t="s">
        <v>62</v>
      </c>
      <c r="D2" s="33" t="s">
        <v>65</v>
      </c>
      <c r="E2" s="33" t="s">
        <v>66</v>
      </c>
      <c r="F2" s="135"/>
      <c r="G2" s="135"/>
      <c r="H2" s="135"/>
      <c r="I2" s="135"/>
      <c r="J2" s="135"/>
      <c r="K2" s="135"/>
    </row>
    <row r="3" spans="1:11" x14ac:dyDescent="0.25">
      <c r="A3" s="4">
        <v>2</v>
      </c>
      <c r="B3" s="4">
        <v>3</v>
      </c>
      <c r="C3" s="4">
        <v>4</v>
      </c>
      <c r="D3" s="4">
        <v>5</v>
      </c>
      <c r="E3" s="4">
        <v>6</v>
      </c>
      <c r="F3" s="4">
        <v>7</v>
      </c>
      <c r="G3" s="4">
        <v>8</v>
      </c>
      <c r="H3" s="4" t="s">
        <v>82</v>
      </c>
      <c r="I3" s="4">
        <v>10</v>
      </c>
      <c r="J3" s="4" t="s">
        <v>83</v>
      </c>
      <c r="K3" s="4">
        <v>12</v>
      </c>
    </row>
    <row r="4" spans="1:11" x14ac:dyDescent="0.25">
      <c r="A4" s="43" t="s">
        <v>84</v>
      </c>
      <c r="B4" s="52">
        <f>'Итого БНЗ'!L4</f>
        <v>94.410000000000011</v>
      </c>
      <c r="C4" s="52">
        <f>'Итого БНЗ'!B4</f>
        <v>55.74</v>
      </c>
      <c r="D4" s="52">
        <f>'Итого БНЗ'!E4</f>
        <v>7.02</v>
      </c>
      <c r="E4" s="52">
        <f>'Итого БНЗ'!F4</f>
        <v>0</v>
      </c>
      <c r="F4" s="52">
        <v>20340</v>
      </c>
      <c r="G4" s="52">
        <v>35668</v>
      </c>
      <c r="H4" s="52">
        <f>F4/G4</f>
        <v>0.57025905573623414</v>
      </c>
      <c r="I4" s="52">
        <f>D4+E4</f>
        <v>7.02</v>
      </c>
      <c r="J4" s="52">
        <f>I4/(D4+E4)</f>
        <v>1</v>
      </c>
      <c r="K4" s="52">
        <f>(C4/B4*H4)+(1-C4/B4)*J4</f>
        <v>0.74627941708227619</v>
      </c>
    </row>
    <row r="5" spans="1:11" x14ac:dyDescent="0.25">
      <c r="A5" s="43"/>
      <c r="B5" s="52"/>
      <c r="C5" s="52"/>
      <c r="D5" s="52"/>
      <c r="E5" s="52"/>
      <c r="F5" s="52"/>
      <c r="G5" s="52"/>
      <c r="H5" s="52"/>
      <c r="I5" s="52"/>
      <c r="J5" s="52"/>
      <c r="K5" s="52"/>
    </row>
    <row r="11" spans="1:11" x14ac:dyDescent="0.25">
      <c r="C11" s="2" t="s">
        <v>73</v>
      </c>
    </row>
  </sheetData>
  <mergeCells count="8">
    <mergeCell ref="J1:J2"/>
    <mergeCell ref="K1:K2"/>
    <mergeCell ref="A1:A2"/>
    <mergeCell ref="B1:E1"/>
    <mergeCell ref="F1:F2"/>
    <mergeCell ref="G1:G2"/>
    <mergeCell ref="H1:H2"/>
    <mergeCell ref="I1:I2"/>
  </mergeCells>
  <phoneticPr fontId="17" type="noConversion"/>
  <pageMargins left="0.7" right="0.7" top="0.75" bottom="0.75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E12" sqref="E11:E12"/>
    </sheetView>
  </sheetViews>
  <sheetFormatPr defaultRowHeight="15" x14ac:dyDescent="0.25"/>
  <cols>
    <col min="1" max="1" width="22.140625" style="2" customWidth="1"/>
    <col min="2" max="2" width="15" style="2" customWidth="1"/>
    <col min="3" max="3" width="15.42578125" style="2" customWidth="1"/>
  </cols>
  <sheetData>
    <row r="1" spans="1:3" ht="51" x14ac:dyDescent="0.25">
      <c r="A1" s="33" t="s">
        <v>58</v>
      </c>
      <c r="B1" s="46" t="s">
        <v>85</v>
      </c>
      <c r="C1" s="33" t="s">
        <v>86</v>
      </c>
    </row>
    <row r="2" spans="1:3" x14ac:dyDescent="0.25">
      <c r="A2" s="4">
        <v>1</v>
      </c>
      <c r="B2" s="4">
        <v>2</v>
      </c>
      <c r="C2" s="4">
        <v>3</v>
      </c>
    </row>
    <row r="3" spans="1:3" ht="26.25" x14ac:dyDescent="0.25">
      <c r="A3" s="139" t="s">
        <v>128</v>
      </c>
      <c r="B3" s="55" t="s">
        <v>87</v>
      </c>
      <c r="C3" s="56">
        <v>1</v>
      </c>
    </row>
    <row r="4" spans="1:3" ht="50.25" customHeight="1" x14ac:dyDescent="0.25">
      <c r="A4" s="140"/>
      <c r="B4" s="55"/>
      <c r="C4" s="56"/>
    </row>
  </sheetData>
  <mergeCells count="1">
    <mergeCell ref="A3:A4"/>
  </mergeCells>
  <phoneticPr fontId="17" type="noConversion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view="pageBreakPreview" zoomScaleNormal="100" workbookViewId="0">
      <selection activeCell="E12" sqref="E12"/>
    </sheetView>
  </sheetViews>
  <sheetFormatPr defaultRowHeight="15" x14ac:dyDescent="0.25"/>
  <cols>
    <col min="1" max="1" width="22.140625" style="2" customWidth="1"/>
    <col min="2" max="2" width="31.42578125" style="2" customWidth="1"/>
    <col min="3" max="3" width="21.85546875" style="2" customWidth="1"/>
    <col min="4" max="4" width="18" style="2" customWidth="1"/>
    <col min="5" max="5" width="20.140625" style="2" customWidth="1"/>
    <col min="6" max="6" width="15.5703125" style="2" customWidth="1"/>
    <col min="7" max="7" width="20.5703125" style="2" customWidth="1"/>
  </cols>
  <sheetData>
    <row r="1" spans="1:7" ht="51" x14ac:dyDescent="0.25">
      <c r="A1" s="33" t="s">
        <v>93</v>
      </c>
      <c r="B1" s="46" t="s">
        <v>85</v>
      </c>
      <c r="C1" s="33" t="s">
        <v>88</v>
      </c>
      <c r="D1" s="57" t="s">
        <v>61</v>
      </c>
      <c r="E1" s="54" t="s">
        <v>86</v>
      </c>
      <c r="F1" s="57" t="s">
        <v>80</v>
      </c>
      <c r="G1" s="57" t="s">
        <v>89</v>
      </c>
    </row>
    <row r="2" spans="1:7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 t="s">
        <v>90</v>
      </c>
    </row>
    <row r="3" spans="1:7" x14ac:dyDescent="0.25">
      <c r="A3" s="141" t="s">
        <v>128</v>
      </c>
      <c r="B3" s="43" t="s">
        <v>87</v>
      </c>
      <c r="C3" s="1" t="s">
        <v>84</v>
      </c>
      <c r="D3" s="52">
        <f>'Итого БНЗ'!L4</f>
        <v>94.410000000000011</v>
      </c>
      <c r="E3" s="56">
        <f>'[1]Отр КК'!$C$3</f>
        <v>1</v>
      </c>
      <c r="F3" s="52">
        <v>1</v>
      </c>
      <c r="G3" s="58">
        <f>D3*E3*F3</f>
        <v>94.410000000000011</v>
      </c>
    </row>
    <row r="4" spans="1:7" x14ac:dyDescent="0.25">
      <c r="A4" s="141"/>
      <c r="B4" s="43"/>
      <c r="C4" s="1"/>
      <c r="D4" s="52"/>
      <c r="E4" s="56"/>
      <c r="F4" s="52"/>
      <c r="G4" s="58"/>
    </row>
    <row r="5" spans="1:7" x14ac:dyDescent="0.25">
      <c r="A5" s="141"/>
      <c r="B5" s="43"/>
      <c r="C5" s="1"/>
      <c r="D5" s="52"/>
      <c r="E5" s="56"/>
      <c r="F5" s="52"/>
      <c r="G5" s="58"/>
    </row>
    <row r="6" spans="1:7" ht="34.5" customHeight="1" x14ac:dyDescent="0.25">
      <c r="A6" s="141"/>
      <c r="B6" s="43"/>
      <c r="C6" s="1"/>
      <c r="D6" s="52"/>
      <c r="E6" s="56"/>
      <c r="F6" s="52"/>
      <c r="G6" s="58"/>
    </row>
  </sheetData>
  <mergeCells count="1">
    <mergeCell ref="A3:A6"/>
  </mergeCells>
  <phoneticPr fontId="17" type="noConversion"/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имущест.комплекс</vt:lpstr>
      <vt:lpstr>прямые</vt:lpstr>
      <vt:lpstr>ОХН</vt:lpstr>
      <vt:lpstr>Итого БНЗ</vt:lpstr>
      <vt:lpstr>Тер КК</vt:lpstr>
      <vt:lpstr>ОТР КК</vt:lpstr>
      <vt:lpstr>НЗ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2017-12-14T11:55:52Z</cp:lastPrinted>
  <dcterms:created xsi:type="dcterms:W3CDTF">2006-09-28T05:33:49Z</dcterms:created>
  <dcterms:modified xsi:type="dcterms:W3CDTF">2024-01-15T10:54:44Z</dcterms:modified>
</cp:coreProperties>
</file>