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9020" windowHeight="12360"/>
  </bookViews>
  <sheets>
    <sheet name="доп. №3 " sheetId="14" r:id="rId1"/>
  </sheets>
  <calcPr calcId="125725" refMode="R1C1"/>
</workbook>
</file>

<file path=xl/calcChain.xml><?xml version="1.0" encoding="utf-8"?>
<calcChain xmlns="http://schemas.openxmlformats.org/spreadsheetml/2006/main">
  <c r="I12" i="14"/>
  <c r="I34"/>
  <c r="I35"/>
  <c r="I26"/>
  <c r="F25"/>
  <c r="G25" s="1"/>
  <c r="I31" l="1"/>
  <c r="G30"/>
  <c r="F12"/>
  <c r="G12" s="1"/>
  <c r="I42"/>
  <c r="I37"/>
  <c r="I22" l="1"/>
  <c r="G40"/>
  <c r="F41" l="1"/>
  <c r="G41" s="1"/>
  <c r="F39"/>
  <c r="G39" s="1"/>
  <c r="F36"/>
  <c r="G36" s="1"/>
  <c r="C35"/>
  <c r="F35" s="1"/>
  <c r="G35" s="1"/>
  <c r="F34"/>
  <c r="G34" s="1"/>
  <c r="F33"/>
  <c r="G33" s="1"/>
  <c r="I28"/>
  <c r="F27"/>
  <c r="G27" s="1"/>
  <c r="F24"/>
  <c r="G24" s="1"/>
  <c r="F21"/>
  <c r="G21" s="1"/>
  <c r="F20"/>
  <c r="G20" s="1"/>
  <c r="F19"/>
  <c r="G19" s="1"/>
  <c r="I17"/>
  <c r="F16"/>
  <c r="G16" s="1"/>
  <c r="F15"/>
  <c r="G15" s="1"/>
  <c r="F11"/>
  <c r="I11" s="1"/>
  <c r="F10"/>
  <c r="I10" s="1"/>
  <c r="I9"/>
  <c r="F8"/>
  <c r="I8" s="1"/>
  <c r="I13" l="1"/>
  <c r="I43" s="1"/>
</calcChain>
</file>

<file path=xl/sharedStrings.xml><?xml version="1.0" encoding="utf-8"?>
<sst xmlns="http://schemas.openxmlformats.org/spreadsheetml/2006/main" count="73" uniqueCount="52">
  <si>
    <t>Наименование ресурса</t>
  </si>
  <si>
    <t>РАСЧЕТ</t>
  </si>
  <si>
    <t>Наименование показателя объема</t>
  </si>
  <si>
    <t>Показатель объема</t>
  </si>
  <si>
    <t>Общее полезное время использования имущественного комплекса</t>
  </si>
  <si>
    <t>Время использования имущественного комплекса на 1 посещение</t>
  </si>
  <si>
    <t>Норма ресурса на единицу услуги</t>
  </si>
  <si>
    <t>Тариф (Цена), руб.</t>
  </si>
  <si>
    <t>Плановые затраты</t>
  </si>
  <si>
    <t>6=3*5/4</t>
  </si>
  <si>
    <t>9=6*7*8</t>
  </si>
  <si>
    <t>1.Электроэнергия</t>
  </si>
  <si>
    <t>2.Теплоэнергия</t>
  </si>
  <si>
    <t>3.Водотведение</t>
  </si>
  <si>
    <t>4.Водоснабжение</t>
  </si>
  <si>
    <t>Итого коммунальные услуги</t>
  </si>
  <si>
    <t>нормативных затрат на общехозяйственные нужды на оказание  муниципальной услуги (выполнением работ)</t>
  </si>
  <si>
    <t>1.Мед.осмотр сотрудникв</t>
  </si>
  <si>
    <t>3.Прочие услуги</t>
  </si>
  <si>
    <t xml:space="preserve">Итого </t>
  </si>
  <si>
    <t>1.Абонентская связь, междугор.переговоры</t>
  </si>
  <si>
    <t>1.Материальные запасы</t>
  </si>
  <si>
    <t>2.Приобретение основных средств</t>
  </si>
  <si>
    <t>3.Прочие расходы</t>
  </si>
  <si>
    <t>ВСЕГО нормативные затраты, на общехозяйственные нужды</t>
  </si>
  <si>
    <t>чел.</t>
  </si>
  <si>
    <t>Гкал</t>
  </si>
  <si>
    <t>штат.ед.</t>
  </si>
  <si>
    <t>Приложение № 3</t>
  </si>
  <si>
    <t>кВт-ч</t>
  </si>
  <si>
    <t>Временные характеристики, год</t>
  </si>
  <si>
    <t>куб.м</t>
  </si>
  <si>
    <t>усл.ед.</t>
  </si>
  <si>
    <t>1.Административно-управленческий персонал</t>
  </si>
  <si>
    <t xml:space="preserve">2.Обслуживающий персонал </t>
  </si>
  <si>
    <t>3.Начисления</t>
  </si>
  <si>
    <t>4.Прочие выплаты</t>
  </si>
  <si>
    <t>2.Услуги пультовой охраны</t>
  </si>
  <si>
    <t xml:space="preserve">1.Техническое обслуживание и ремонт </t>
  </si>
  <si>
    <t>(Реализация дополнительных общеразвивающих программ)</t>
  </si>
  <si>
    <t>3.Другие виды коммунальных услуг, в т.ч. ТКО</t>
  </si>
  <si>
    <t>2.Другие виды работ/услуг</t>
  </si>
  <si>
    <t xml:space="preserve">1.Арендная плата за пользование имуществом </t>
  </si>
  <si>
    <t xml:space="preserve">6.Нормативные затраты на содержание объектов недвижимого имущества, необходимых для выполнения муниципального задания и для общехозяйственных нужд: в т.ч.            </t>
  </si>
  <si>
    <t>1.Коммунальные услуги 223</t>
  </si>
  <si>
    <t>3.Содержание объектов особо ценного движимого имущества, необходимого для выполнения муниципального задания 226</t>
  </si>
  <si>
    <t>2.Содержание объектов недвижимого имущества, необходимого для выполнения муниципального задания 225</t>
  </si>
  <si>
    <t>4.Услуги связи 221</t>
  </si>
  <si>
    <t>5.Транспортные услуги 222</t>
  </si>
  <si>
    <t>8.Прочие общехозяйственные нужды 290, 310, 340</t>
  </si>
  <si>
    <t>7.Работники, которые не принимают непосредственное участие в оказании муниципальной услуги 211, 212, 213</t>
  </si>
  <si>
    <t>2.Иные услуги связи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</si>
</sst>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1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1" fontId="3" fillId="0" borderId="0" xfId="0" applyNumberFormat="1" applyFont="1"/>
    <xf numFmtId="0" fontId="1" fillId="0" borderId="1" xfId="0" applyFont="1" applyBorder="1" applyAlignment="1">
      <alignment horizontal="center" wrapText="1"/>
    </xf>
    <xf numFmtId="0" fontId="5" fillId="0" borderId="1" xfId="0" applyFont="1" applyBorder="1"/>
    <xf numFmtId="2" fontId="1" fillId="0" borderId="1" xfId="0" applyNumberFormat="1" applyFont="1" applyBorder="1" applyAlignment="1">
      <alignment horizontal="center" wrapText="1"/>
    </xf>
    <xf numFmtId="2" fontId="5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3" fillId="0" borderId="0" xfId="0" applyNumberFormat="1" applyFont="1"/>
    <xf numFmtId="0" fontId="3" fillId="0" borderId="0" xfId="0" applyFont="1" applyBorder="1"/>
    <xf numFmtId="0" fontId="3" fillId="0" borderId="0" xfId="0" applyFont="1" applyBorder="1" applyAlignment="1"/>
    <xf numFmtId="0" fontId="2" fillId="0" borderId="3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5" fillId="0" borderId="3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1" fillId="0" borderId="3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0" xfId="0" applyFont="1" applyAlignment="1">
      <alignment horizontal="right" wrapText="1"/>
    </xf>
    <xf numFmtId="0" fontId="6" fillId="0" borderId="0" xfId="0" applyFont="1" applyBorder="1" applyAlignment="1">
      <alignment horizontal="center"/>
    </xf>
    <xf numFmtId="0" fontId="7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3"/>
  <sheetViews>
    <sheetView tabSelected="1" zoomScale="85" workbookViewId="0">
      <selection activeCell="D16" sqref="D16"/>
    </sheetView>
  </sheetViews>
  <sheetFormatPr defaultRowHeight="15"/>
  <cols>
    <col min="1" max="1" width="57.140625" style="3" customWidth="1"/>
    <col min="2" max="2" width="14.5703125" style="3" customWidth="1"/>
    <col min="3" max="3" width="15.7109375" style="3" customWidth="1"/>
    <col min="4" max="4" width="26.28515625" style="3" customWidth="1"/>
    <col min="5" max="5" width="23.7109375" style="3" customWidth="1"/>
    <col min="6" max="6" width="14.85546875" style="3" customWidth="1"/>
    <col min="7" max="7" width="11.7109375" style="3" customWidth="1"/>
    <col min="8" max="8" width="14.7109375" style="3" customWidth="1"/>
    <col min="9" max="9" width="16.42578125" style="3" customWidth="1"/>
    <col min="10" max="10" width="12" style="3" customWidth="1"/>
    <col min="11" max="16384" width="9.140625" style="3"/>
  </cols>
  <sheetData>
    <row r="1" spans="1:12" ht="22.5" customHeight="1">
      <c r="G1" s="29" t="s">
        <v>28</v>
      </c>
      <c r="H1" s="29"/>
      <c r="I1" s="29"/>
    </row>
    <row r="2" spans="1:12" ht="19.5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</row>
    <row r="3" spans="1:12" ht="18" customHeight="1">
      <c r="A3" s="30" t="s">
        <v>16</v>
      </c>
      <c r="B3" s="30"/>
      <c r="C3" s="30"/>
      <c r="D3" s="30"/>
      <c r="E3" s="30"/>
      <c r="F3" s="30"/>
      <c r="G3" s="30"/>
      <c r="H3" s="30"/>
      <c r="I3" s="30"/>
    </row>
    <row r="4" spans="1:12" ht="21.75" customHeight="1">
      <c r="A4" s="31" t="s">
        <v>39</v>
      </c>
      <c r="B4" s="31"/>
      <c r="C4" s="31"/>
      <c r="D4" s="31"/>
      <c r="E4" s="31"/>
      <c r="F4" s="31"/>
      <c r="G4" s="31"/>
      <c r="H4" s="31"/>
      <c r="I4" s="31"/>
    </row>
    <row r="5" spans="1:12" ht="45" customHeight="1">
      <c r="A5" s="6" t="s">
        <v>0</v>
      </c>
      <c r="B5" s="5" t="s">
        <v>2</v>
      </c>
      <c r="C5" s="5" t="s">
        <v>3</v>
      </c>
      <c r="D5" s="5" t="s">
        <v>4</v>
      </c>
      <c r="E5" s="5" t="s">
        <v>5</v>
      </c>
      <c r="F5" s="5" t="s">
        <v>6</v>
      </c>
      <c r="G5" s="5" t="s">
        <v>7</v>
      </c>
      <c r="H5" s="5" t="s">
        <v>30</v>
      </c>
      <c r="I5" s="5" t="s">
        <v>8</v>
      </c>
    </row>
    <row r="6" spans="1:12" s="4" customFormat="1" ht="11.25">
      <c r="A6" s="7">
        <v>1</v>
      </c>
      <c r="B6" s="7">
        <v>2</v>
      </c>
      <c r="C6" s="7">
        <v>3</v>
      </c>
      <c r="D6" s="7">
        <v>4</v>
      </c>
      <c r="E6" s="7">
        <v>5</v>
      </c>
      <c r="F6" s="7" t="s">
        <v>9</v>
      </c>
      <c r="G6" s="7">
        <v>7</v>
      </c>
      <c r="H6" s="7">
        <v>8</v>
      </c>
      <c r="I6" s="7" t="s">
        <v>10</v>
      </c>
    </row>
    <row r="7" spans="1:12" ht="19.5" customHeight="1">
      <c r="A7" s="23" t="s">
        <v>44</v>
      </c>
      <c r="B7" s="24"/>
      <c r="C7" s="24"/>
      <c r="D7" s="24"/>
      <c r="E7" s="24"/>
      <c r="F7" s="24"/>
      <c r="G7" s="24"/>
      <c r="H7" s="24"/>
      <c r="I7" s="25"/>
    </row>
    <row r="8" spans="1:12" ht="19.5" customHeight="1">
      <c r="A8" s="9" t="s">
        <v>11</v>
      </c>
      <c r="B8" s="2" t="s">
        <v>29</v>
      </c>
      <c r="C8" s="2">
        <v>12498</v>
      </c>
      <c r="D8" s="2">
        <v>1</v>
      </c>
      <c r="E8" s="2">
        <v>1</v>
      </c>
      <c r="F8" s="2">
        <f>C8*E8/D8</f>
        <v>12498</v>
      </c>
      <c r="G8" s="15">
        <v>10.85</v>
      </c>
      <c r="H8" s="11">
        <v>1</v>
      </c>
      <c r="I8" s="13">
        <f>F8*G8</f>
        <v>135603.29999999999</v>
      </c>
    </row>
    <row r="9" spans="1:12" ht="19.5" customHeight="1">
      <c r="A9" s="9" t="s">
        <v>12</v>
      </c>
      <c r="B9" s="2" t="s">
        <v>26</v>
      </c>
      <c r="C9" s="2">
        <v>529</v>
      </c>
      <c r="D9" s="2">
        <v>1</v>
      </c>
      <c r="E9" s="2">
        <v>1</v>
      </c>
      <c r="F9" s="2">
        <v>529</v>
      </c>
      <c r="G9" s="2">
        <v>4832.4799999999996</v>
      </c>
      <c r="H9" s="11">
        <v>1</v>
      </c>
      <c r="I9" s="13">
        <f t="shared" ref="I9:I11" si="0">F9*G9</f>
        <v>2556381.92</v>
      </c>
    </row>
    <row r="10" spans="1:12" ht="19.5" customHeight="1">
      <c r="A10" s="9" t="s">
        <v>13</v>
      </c>
      <c r="B10" s="8" t="s">
        <v>31</v>
      </c>
      <c r="C10" s="2">
        <v>181</v>
      </c>
      <c r="D10" s="2">
        <v>1</v>
      </c>
      <c r="E10" s="2">
        <v>1</v>
      </c>
      <c r="F10" s="2">
        <f>C10*E10/D10</f>
        <v>181</v>
      </c>
      <c r="G10" s="2">
        <v>44.71</v>
      </c>
      <c r="H10" s="11">
        <v>1</v>
      </c>
      <c r="I10" s="13">
        <f t="shared" si="0"/>
        <v>8092.51</v>
      </c>
    </row>
    <row r="11" spans="1:12" ht="18.75" customHeight="1">
      <c r="A11" s="9" t="s">
        <v>14</v>
      </c>
      <c r="B11" s="2" t="s">
        <v>31</v>
      </c>
      <c r="C11" s="2">
        <v>181</v>
      </c>
      <c r="D11" s="2">
        <v>1</v>
      </c>
      <c r="E11" s="2">
        <v>1</v>
      </c>
      <c r="F11" s="2">
        <f>C11*E11/D11</f>
        <v>181</v>
      </c>
      <c r="G11" s="2">
        <v>31.53</v>
      </c>
      <c r="H11" s="11">
        <v>1</v>
      </c>
      <c r="I11" s="13">
        <f t="shared" si="0"/>
        <v>5706.93</v>
      </c>
      <c r="J11" s="10"/>
      <c r="L11" s="10"/>
    </row>
    <row r="12" spans="1:12" ht="19.5" customHeight="1">
      <c r="A12" s="1" t="s">
        <v>40</v>
      </c>
      <c r="B12" s="2" t="s">
        <v>32</v>
      </c>
      <c r="C12" s="2">
        <v>2</v>
      </c>
      <c r="D12" s="2">
        <v>1</v>
      </c>
      <c r="E12" s="2">
        <v>1</v>
      </c>
      <c r="F12" s="2">
        <f>C12*E12/D12</f>
        <v>2</v>
      </c>
      <c r="G12" s="2">
        <f>I12/F12</f>
        <v>687607.67</v>
      </c>
      <c r="H12" s="11">
        <v>1</v>
      </c>
      <c r="I12" s="13">
        <f>1305215.34+70000</f>
        <v>1375215.34</v>
      </c>
    </row>
    <row r="13" spans="1:12" ht="15.75">
      <c r="A13" s="26" t="s">
        <v>15</v>
      </c>
      <c r="B13" s="27"/>
      <c r="C13" s="27"/>
      <c r="D13" s="27"/>
      <c r="E13" s="27"/>
      <c r="F13" s="27"/>
      <c r="G13" s="27"/>
      <c r="H13" s="28"/>
      <c r="I13" s="14">
        <f>SUM(I8:I12)</f>
        <v>4081000</v>
      </c>
    </row>
    <row r="14" spans="1:12" ht="15.75">
      <c r="A14" s="23" t="s">
        <v>46</v>
      </c>
      <c r="B14" s="24"/>
      <c r="C14" s="24"/>
      <c r="D14" s="24"/>
      <c r="E14" s="24"/>
      <c r="F14" s="24"/>
      <c r="G14" s="24"/>
      <c r="H14" s="24"/>
      <c r="I14" s="25"/>
      <c r="J14" s="17"/>
    </row>
    <row r="15" spans="1:12" ht="17.25" customHeight="1">
      <c r="A15" s="9" t="s">
        <v>38</v>
      </c>
      <c r="B15" s="2" t="s">
        <v>32</v>
      </c>
      <c r="C15" s="2">
        <v>4</v>
      </c>
      <c r="D15" s="2">
        <v>1</v>
      </c>
      <c r="E15" s="2">
        <v>1</v>
      </c>
      <c r="F15" s="2">
        <f>C15*E15/D15</f>
        <v>4</v>
      </c>
      <c r="G15" s="2">
        <f>I15/F15</f>
        <v>62500</v>
      </c>
      <c r="H15" s="11">
        <v>1</v>
      </c>
      <c r="I15" s="13">
        <v>250000</v>
      </c>
    </row>
    <row r="16" spans="1:12" ht="19.5" customHeight="1">
      <c r="A16" s="1" t="s">
        <v>41</v>
      </c>
      <c r="B16" s="2" t="s">
        <v>32</v>
      </c>
      <c r="C16" s="2">
        <v>2</v>
      </c>
      <c r="D16" s="2">
        <v>1</v>
      </c>
      <c r="E16" s="2">
        <v>1</v>
      </c>
      <c r="F16" s="2">
        <f>C16*E16/D16</f>
        <v>2</v>
      </c>
      <c r="G16" s="2">
        <f t="shared" ref="G16" si="1">I16/F16</f>
        <v>150000</v>
      </c>
      <c r="H16" s="11">
        <v>1</v>
      </c>
      <c r="I16" s="13">
        <v>300000</v>
      </c>
    </row>
    <row r="17" spans="1:9" ht="15.75">
      <c r="A17" s="26" t="s">
        <v>19</v>
      </c>
      <c r="B17" s="27"/>
      <c r="C17" s="27"/>
      <c r="D17" s="27"/>
      <c r="E17" s="27"/>
      <c r="F17" s="27"/>
      <c r="G17" s="27"/>
      <c r="H17" s="28"/>
      <c r="I17" s="14">
        <f>SUM(I15:I16)</f>
        <v>550000</v>
      </c>
    </row>
    <row r="18" spans="1:9" ht="15.75">
      <c r="A18" s="23" t="s">
        <v>45</v>
      </c>
      <c r="B18" s="24"/>
      <c r="C18" s="24"/>
      <c r="D18" s="24"/>
      <c r="E18" s="24"/>
      <c r="F18" s="24"/>
      <c r="G18" s="24"/>
      <c r="H18" s="24"/>
      <c r="I18" s="25"/>
    </row>
    <row r="19" spans="1:9" ht="19.5" customHeight="1">
      <c r="A19" s="9" t="s">
        <v>17</v>
      </c>
      <c r="B19" s="2" t="s">
        <v>25</v>
      </c>
      <c r="C19" s="2">
        <v>37</v>
      </c>
      <c r="D19" s="2">
        <v>1</v>
      </c>
      <c r="E19" s="2">
        <v>1</v>
      </c>
      <c r="F19" s="2">
        <f>C19*E19/D19</f>
        <v>37</v>
      </c>
      <c r="G19" s="2">
        <f>I19/F19</f>
        <v>6756.7567567567567</v>
      </c>
      <c r="H19" s="11">
        <v>1</v>
      </c>
      <c r="I19" s="13">
        <v>250000</v>
      </c>
    </row>
    <row r="20" spans="1:9" ht="19.5" customHeight="1">
      <c r="A20" s="1" t="s">
        <v>37</v>
      </c>
      <c r="B20" s="2" t="s">
        <v>32</v>
      </c>
      <c r="C20" s="2">
        <v>2</v>
      </c>
      <c r="D20" s="2">
        <v>1</v>
      </c>
      <c r="E20" s="2">
        <v>1</v>
      </c>
      <c r="F20" s="2">
        <f>C20*E20/D20</f>
        <v>2</v>
      </c>
      <c r="G20" s="2">
        <f>I20/F20</f>
        <v>25000</v>
      </c>
      <c r="H20" s="11">
        <v>1</v>
      </c>
      <c r="I20" s="13">
        <v>50000</v>
      </c>
    </row>
    <row r="21" spans="1:9" ht="19.5" customHeight="1">
      <c r="A21" s="1" t="s">
        <v>18</v>
      </c>
      <c r="B21" s="2" t="s">
        <v>32</v>
      </c>
      <c r="C21" s="2">
        <v>2</v>
      </c>
      <c r="D21" s="2">
        <v>1</v>
      </c>
      <c r="E21" s="2">
        <v>1</v>
      </c>
      <c r="F21" s="2">
        <f>C21*E21/D21</f>
        <v>2</v>
      </c>
      <c r="G21" s="2">
        <f>I21/F21</f>
        <v>20000</v>
      </c>
      <c r="H21" s="11">
        <v>1</v>
      </c>
      <c r="I21" s="13">
        <v>40000</v>
      </c>
    </row>
    <row r="22" spans="1:9" ht="15.75">
      <c r="A22" s="26" t="s">
        <v>19</v>
      </c>
      <c r="B22" s="27"/>
      <c r="C22" s="27"/>
      <c r="D22" s="27"/>
      <c r="E22" s="27"/>
      <c r="F22" s="27"/>
      <c r="G22" s="27"/>
      <c r="H22" s="28"/>
      <c r="I22" s="14">
        <f>SUM(I19:I21)</f>
        <v>340000</v>
      </c>
    </row>
    <row r="23" spans="1:9" ht="15.75">
      <c r="A23" s="23" t="s">
        <v>47</v>
      </c>
      <c r="B23" s="24"/>
      <c r="C23" s="24"/>
      <c r="D23" s="24"/>
      <c r="E23" s="24"/>
      <c r="F23" s="24"/>
      <c r="G23" s="24"/>
      <c r="H23" s="24"/>
      <c r="I23" s="25"/>
    </row>
    <row r="24" spans="1:9" ht="19.5" customHeight="1">
      <c r="A24" s="9" t="s">
        <v>20</v>
      </c>
      <c r="B24" s="2" t="s">
        <v>32</v>
      </c>
      <c r="C24" s="2">
        <v>3</v>
      </c>
      <c r="D24" s="2">
        <v>1</v>
      </c>
      <c r="E24" s="2">
        <v>1</v>
      </c>
      <c r="F24" s="2">
        <f>C24*E24/D24</f>
        <v>3</v>
      </c>
      <c r="G24" s="2">
        <f>I24/F24</f>
        <v>23000</v>
      </c>
      <c r="H24" s="11">
        <v>1</v>
      </c>
      <c r="I24" s="13">
        <v>69000</v>
      </c>
    </row>
    <row r="25" spans="1:9" ht="19.5" customHeight="1">
      <c r="A25" s="1" t="s">
        <v>51</v>
      </c>
      <c r="B25" s="2" t="s">
        <v>32</v>
      </c>
      <c r="C25" s="2">
        <v>2</v>
      </c>
      <c r="D25" s="2">
        <v>1</v>
      </c>
      <c r="E25" s="2">
        <v>1</v>
      </c>
      <c r="F25" s="2">
        <f>C25*E25/D25</f>
        <v>2</v>
      </c>
      <c r="G25" s="2">
        <f>I25/F25</f>
        <v>500</v>
      </c>
      <c r="H25" s="11">
        <v>1</v>
      </c>
      <c r="I25" s="13">
        <v>1000</v>
      </c>
    </row>
    <row r="26" spans="1:9" ht="15.75">
      <c r="A26" s="26" t="s">
        <v>19</v>
      </c>
      <c r="B26" s="27"/>
      <c r="C26" s="27"/>
      <c r="D26" s="27"/>
      <c r="E26" s="27"/>
      <c r="F26" s="27"/>
      <c r="G26" s="27"/>
      <c r="H26" s="28"/>
      <c r="I26" s="14">
        <f>SUM(I24:I25)</f>
        <v>70000</v>
      </c>
    </row>
    <row r="27" spans="1:9" ht="19.5" customHeight="1">
      <c r="A27" s="12" t="s">
        <v>48</v>
      </c>
      <c r="B27" s="2" t="s">
        <v>32</v>
      </c>
      <c r="C27" s="2">
        <v>7</v>
      </c>
      <c r="D27" s="2">
        <v>1</v>
      </c>
      <c r="E27" s="2">
        <v>1</v>
      </c>
      <c r="F27" s="2">
        <f>C27*E27/D27</f>
        <v>7</v>
      </c>
      <c r="G27" s="2">
        <f>I27/F27</f>
        <v>0</v>
      </c>
      <c r="H27" s="11">
        <v>1</v>
      </c>
      <c r="I27" s="13">
        <v>0</v>
      </c>
    </row>
    <row r="28" spans="1:9" ht="15.75">
      <c r="A28" s="26" t="s">
        <v>19</v>
      </c>
      <c r="B28" s="27"/>
      <c r="C28" s="27"/>
      <c r="D28" s="27"/>
      <c r="E28" s="27"/>
      <c r="F28" s="27"/>
      <c r="G28" s="27"/>
      <c r="H28" s="28"/>
      <c r="I28" s="14">
        <f>SUM(I27)</f>
        <v>0</v>
      </c>
    </row>
    <row r="29" spans="1:9" ht="15.75">
      <c r="A29" s="23" t="s">
        <v>43</v>
      </c>
      <c r="B29" s="24"/>
      <c r="C29" s="24"/>
      <c r="D29" s="24"/>
      <c r="E29" s="24"/>
      <c r="F29" s="24"/>
      <c r="G29" s="24"/>
      <c r="H29" s="24"/>
      <c r="I29" s="25"/>
    </row>
    <row r="30" spans="1:9" ht="19.5" customHeight="1">
      <c r="A30" s="9" t="s">
        <v>42</v>
      </c>
      <c r="B30" s="2" t="s">
        <v>32</v>
      </c>
      <c r="C30" s="2">
        <v>1</v>
      </c>
      <c r="D30" s="2">
        <v>1</v>
      </c>
      <c r="E30" s="2">
        <v>1</v>
      </c>
      <c r="F30" s="2">
        <v>1</v>
      </c>
      <c r="G30" s="2">
        <f>I30/F30</f>
        <v>0</v>
      </c>
      <c r="H30" s="11">
        <v>1</v>
      </c>
      <c r="I30" s="13">
        <v>0</v>
      </c>
    </row>
    <row r="31" spans="1:9" ht="15.75">
      <c r="A31" s="26" t="s">
        <v>19</v>
      </c>
      <c r="B31" s="27"/>
      <c r="C31" s="27"/>
      <c r="D31" s="27"/>
      <c r="E31" s="27"/>
      <c r="F31" s="27"/>
      <c r="G31" s="27"/>
      <c r="H31" s="28"/>
      <c r="I31" s="14">
        <f>SUM(I30:I30)</f>
        <v>0</v>
      </c>
    </row>
    <row r="32" spans="1:9" ht="15.75">
      <c r="A32" s="23" t="s">
        <v>50</v>
      </c>
      <c r="B32" s="24"/>
      <c r="C32" s="24"/>
      <c r="D32" s="24"/>
      <c r="E32" s="24"/>
      <c r="F32" s="24"/>
      <c r="G32" s="24"/>
      <c r="H32" s="24"/>
      <c r="I32" s="25"/>
    </row>
    <row r="33" spans="1:10" ht="19.5" customHeight="1">
      <c r="A33" s="9" t="s">
        <v>33</v>
      </c>
      <c r="B33" s="2" t="s">
        <v>27</v>
      </c>
      <c r="C33" s="2">
        <v>2</v>
      </c>
      <c r="D33" s="2">
        <v>1</v>
      </c>
      <c r="E33" s="2">
        <v>1</v>
      </c>
      <c r="F33" s="2">
        <f>C33*E33/D33</f>
        <v>2</v>
      </c>
      <c r="G33" s="2">
        <f>I33/F33</f>
        <v>386528.88</v>
      </c>
      <c r="H33" s="11">
        <v>1</v>
      </c>
      <c r="I33" s="13">
        <v>773057.76</v>
      </c>
    </row>
    <row r="34" spans="1:10" ht="19.5" customHeight="1">
      <c r="A34" s="9" t="s">
        <v>34</v>
      </c>
      <c r="B34" s="2" t="s">
        <v>27</v>
      </c>
      <c r="C34" s="2">
        <v>11.9</v>
      </c>
      <c r="D34" s="2">
        <v>1</v>
      </c>
      <c r="E34" s="2">
        <v>1</v>
      </c>
      <c r="F34" s="2">
        <f>C34*E34/D34</f>
        <v>11.9</v>
      </c>
      <c r="G34" s="2">
        <f>I34/F34</f>
        <v>230904.00336134428</v>
      </c>
      <c r="H34" s="11">
        <v>1</v>
      </c>
      <c r="I34" s="13">
        <f>21137000-I33-17616184.6</f>
        <v>2747757.6399999969</v>
      </c>
    </row>
    <row r="35" spans="1:10" ht="19.5" customHeight="1">
      <c r="A35" s="9" t="s">
        <v>35</v>
      </c>
      <c r="B35" s="2" t="s">
        <v>27</v>
      </c>
      <c r="C35" s="2">
        <f>SUM(C33:C34)</f>
        <v>13.9</v>
      </c>
      <c r="D35" s="2">
        <v>1</v>
      </c>
      <c r="E35" s="2">
        <v>1</v>
      </c>
      <c r="F35" s="2">
        <f>C35*E35/D35</f>
        <v>13.9</v>
      </c>
      <c r="G35" s="2">
        <f>I35/F35</f>
        <v>76512.535971223013</v>
      </c>
      <c r="H35" s="11">
        <v>1</v>
      </c>
      <c r="I35" s="13">
        <f>6383000-5319475.75</f>
        <v>1063524.25</v>
      </c>
      <c r="J35" s="10"/>
    </row>
    <row r="36" spans="1:10" ht="19.5" customHeight="1">
      <c r="A36" s="9" t="s">
        <v>36</v>
      </c>
      <c r="B36" s="2" t="s">
        <v>32</v>
      </c>
      <c r="C36" s="2">
        <v>2</v>
      </c>
      <c r="D36" s="2">
        <v>1</v>
      </c>
      <c r="E36" s="2">
        <v>1</v>
      </c>
      <c r="F36" s="2">
        <f>C36*E36/D36</f>
        <v>2</v>
      </c>
      <c r="G36" s="2">
        <f>I36/F36</f>
        <v>7500</v>
      </c>
      <c r="H36" s="11">
        <v>1</v>
      </c>
      <c r="I36" s="13">
        <v>15000</v>
      </c>
    </row>
    <row r="37" spans="1:10" ht="15.75">
      <c r="A37" s="26" t="s">
        <v>19</v>
      </c>
      <c r="B37" s="27"/>
      <c r="C37" s="27"/>
      <c r="D37" s="27"/>
      <c r="E37" s="27"/>
      <c r="F37" s="27"/>
      <c r="G37" s="27"/>
      <c r="H37" s="28"/>
      <c r="I37" s="14">
        <f>SUM(I33:I36)</f>
        <v>4599339.6499999966</v>
      </c>
      <c r="J37" s="10"/>
    </row>
    <row r="38" spans="1:10" ht="19.5" customHeight="1">
      <c r="A38" s="23" t="s">
        <v>49</v>
      </c>
      <c r="B38" s="24"/>
      <c r="C38" s="24"/>
      <c r="D38" s="24"/>
      <c r="E38" s="24"/>
      <c r="F38" s="24"/>
      <c r="G38" s="24"/>
      <c r="H38" s="24"/>
      <c r="I38" s="25"/>
    </row>
    <row r="39" spans="1:10" ht="19.5" customHeight="1">
      <c r="A39" s="9" t="s">
        <v>21</v>
      </c>
      <c r="B39" s="2" t="s">
        <v>32</v>
      </c>
      <c r="C39" s="2">
        <v>2</v>
      </c>
      <c r="D39" s="2">
        <v>1</v>
      </c>
      <c r="E39" s="2">
        <v>1</v>
      </c>
      <c r="F39" s="2">
        <f>C39*E39/D39</f>
        <v>2</v>
      </c>
      <c r="G39" s="2">
        <f>I39/F39</f>
        <v>148500</v>
      </c>
      <c r="H39" s="11">
        <v>1</v>
      </c>
      <c r="I39" s="13">
        <v>297000</v>
      </c>
    </row>
    <row r="40" spans="1:10" ht="19.5" customHeight="1">
      <c r="A40" s="9" t="s">
        <v>22</v>
      </c>
      <c r="B40" s="2" t="s">
        <v>32</v>
      </c>
      <c r="C40" s="2">
        <v>2</v>
      </c>
      <c r="D40" s="2">
        <v>1</v>
      </c>
      <c r="E40" s="2">
        <v>1</v>
      </c>
      <c r="F40" s="2">
        <v>2</v>
      </c>
      <c r="G40" s="2">
        <f>I40/F40</f>
        <v>76500</v>
      </c>
      <c r="H40" s="11">
        <v>1</v>
      </c>
      <c r="I40" s="15">
        <v>153000</v>
      </c>
    </row>
    <row r="41" spans="1:10" ht="19.5" customHeight="1">
      <c r="A41" s="9" t="s">
        <v>23</v>
      </c>
      <c r="B41" s="2" t="s">
        <v>32</v>
      </c>
      <c r="C41" s="2">
        <v>2</v>
      </c>
      <c r="D41" s="2">
        <v>1</v>
      </c>
      <c r="E41" s="2">
        <v>1</v>
      </c>
      <c r="F41" s="2">
        <f>C41*E41/D41</f>
        <v>2</v>
      </c>
      <c r="G41" s="2">
        <f>I41/F41</f>
        <v>15000</v>
      </c>
      <c r="H41" s="11">
        <v>1</v>
      </c>
      <c r="I41" s="13">
        <v>30000</v>
      </c>
    </row>
    <row r="42" spans="1:10" ht="15.75">
      <c r="A42" s="26" t="s">
        <v>19</v>
      </c>
      <c r="B42" s="27"/>
      <c r="C42" s="27"/>
      <c r="D42" s="27"/>
      <c r="E42" s="27"/>
      <c r="F42" s="27"/>
      <c r="G42" s="27"/>
      <c r="H42" s="28"/>
      <c r="I42" s="14">
        <f>SUM(I39:I41)</f>
        <v>480000</v>
      </c>
    </row>
    <row r="43" spans="1:10" ht="15.75">
      <c r="A43" s="20" t="s">
        <v>24</v>
      </c>
      <c r="B43" s="21"/>
      <c r="C43" s="21"/>
      <c r="D43" s="21"/>
      <c r="E43" s="21"/>
      <c r="F43" s="21"/>
      <c r="G43" s="21"/>
      <c r="H43" s="22"/>
      <c r="I43" s="16">
        <f>I13+I17+I22+I26+I31+I28+I37+I42</f>
        <v>10120339.649999997</v>
      </c>
    </row>
    <row r="45" spans="1:10">
      <c r="I45" s="17"/>
    </row>
    <row r="47" spans="1:10">
      <c r="I47" s="17"/>
    </row>
    <row r="48" spans="1:10">
      <c r="I48" s="17"/>
    </row>
    <row r="49" spans="4:5">
      <c r="D49" s="18"/>
      <c r="E49" s="19"/>
    </row>
    <row r="50" spans="4:5">
      <c r="D50" s="18"/>
      <c r="E50" s="19"/>
    </row>
    <row r="51" spans="4:5">
      <c r="D51" s="18"/>
      <c r="E51" s="19"/>
    </row>
    <row r="52" spans="4:5">
      <c r="D52" s="18"/>
      <c r="E52" s="19"/>
    </row>
    <row r="53" spans="4:5">
      <c r="D53" s="18"/>
      <c r="E53" s="19"/>
    </row>
    <row r="54" spans="4:5">
      <c r="D54" s="18"/>
      <c r="E54" s="19"/>
    </row>
    <row r="55" spans="4:5">
      <c r="D55" s="18"/>
      <c r="E55" s="19"/>
    </row>
    <row r="56" spans="4:5">
      <c r="D56" s="18"/>
      <c r="E56" s="19"/>
    </row>
    <row r="57" spans="4:5">
      <c r="D57" s="18"/>
      <c r="E57" s="19"/>
    </row>
    <row r="58" spans="4:5">
      <c r="D58" s="18"/>
      <c r="E58" s="19"/>
    </row>
    <row r="59" spans="4:5">
      <c r="D59" s="18"/>
      <c r="E59" s="19"/>
    </row>
    <row r="60" spans="4:5">
      <c r="D60" s="18"/>
      <c r="E60" s="19"/>
    </row>
    <row r="61" spans="4:5">
      <c r="D61" s="18"/>
      <c r="E61" s="19"/>
    </row>
    <row r="62" spans="4:5">
      <c r="D62" s="18"/>
      <c r="E62" s="19"/>
    </row>
    <row r="63" spans="4:5">
      <c r="D63" s="18"/>
      <c r="E63" s="18"/>
    </row>
  </sheetData>
  <mergeCells count="20">
    <mergeCell ref="A13:H13"/>
    <mergeCell ref="G1:I1"/>
    <mergeCell ref="A2:I2"/>
    <mergeCell ref="A3:I3"/>
    <mergeCell ref="A4:I4"/>
    <mergeCell ref="A7:I7"/>
    <mergeCell ref="A43:H43"/>
    <mergeCell ref="A14:I14"/>
    <mergeCell ref="A17:H17"/>
    <mergeCell ref="A18:I18"/>
    <mergeCell ref="A22:H22"/>
    <mergeCell ref="A23:I23"/>
    <mergeCell ref="A26:H26"/>
    <mergeCell ref="A28:H28"/>
    <mergeCell ref="A32:I32"/>
    <mergeCell ref="A37:H37"/>
    <mergeCell ref="A38:I38"/>
    <mergeCell ref="A42:H42"/>
    <mergeCell ref="A29:I29"/>
    <mergeCell ref="A31:H31"/>
  </mergeCells>
  <pageMargins left="0.31496062992125984" right="0" top="0.19685039370078741" bottom="0" header="0.31496062992125984" footer="0.31496062992125984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доп. №3 </vt:lpstr>
    </vt:vector>
  </TitlesOfParts>
  <Company>ГГ 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Vinnichek</dc:creator>
  <cp:lastModifiedBy>c400</cp:lastModifiedBy>
  <cp:lastPrinted>2023-01-27T07:08:35Z</cp:lastPrinted>
  <dcterms:created xsi:type="dcterms:W3CDTF">2015-10-20T11:14:09Z</dcterms:created>
  <dcterms:modified xsi:type="dcterms:W3CDTF">2024-01-12T08:27:01Z</dcterms:modified>
</cp:coreProperties>
</file>